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5" windowHeight="11700" tabRatio="855"/>
  </bookViews>
  <sheets>
    <sheet name="Riepilogo" sheetId="7" r:id="rId1"/>
    <sheet name="Servizi Centrali" sheetId="14" r:id="rId2"/>
    <sheet name="Dip Serv. Centr" sheetId="10" r:id="rId3"/>
    <sheet name="Altre Art Az" sheetId="11" r:id="rId4"/>
    <sheet name="Segreterie" sheetId="12" r:id="rId5"/>
    <sheet name="DSM" sheetId="13" r:id="rId6"/>
    <sheet name="Dip prev" sheetId="6" r:id="rId7"/>
    <sheet name="Distr Sanit" sheetId="8" r:id="rId8"/>
    <sheet name="Ospedali Validi" sheetId="17" r:id="rId9"/>
    <sheet name="Popolazione" sheetId="3" r:id="rId10"/>
    <sheet name="Foglio1" sheetId="18" r:id="rId11"/>
  </sheets>
  <definedNames>
    <definedName name="_xlnm._FilterDatabase" localSheetId="6" hidden="1">'Dip prev'!$A$10:$G$33</definedName>
  </definedNames>
  <calcPr calcId="125725"/>
</workbook>
</file>

<file path=xl/calcChain.xml><?xml version="1.0" encoding="utf-8"?>
<calcChain xmlns="http://schemas.openxmlformats.org/spreadsheetml/2006/main">
  <c r="B27" i="7"/>
  <c r="B28" s="1"/>
  <c r="K29" s="1"/>
  <c r="B12" i="10"/>
  <c r="B8" i="17"/>
  <c r="B7"/>
  <c r="B6"/>
  <c r="B5"/>
  <c r="B4"/>
  <c r="B42" i="7"/>
  <c r="G12"/>
  <c r="N12"/>
  <c r="G6" i="14"/>
  <c r="G14"/>
  <c r="G7" i="6"/>
  <c r="K28" i="7" l="1"/>
  <c r="B76" i="10"/>
  <c r="F6" i="6"/>
  <c r="E6"/>
  <c r="F5"/>
  <c r="B6"/>
  <c r="F12" i="7" s="1"/>
  <c r="B34"/>
  <c r="B35" s="1"/>
  <c r="O17"/>
  <c r="N17"/>
  <c r="E17"/>
  <c r="L12"/>
  <c r="M12"/>
  <c r="J12"/>
  <c r="E12"/>
  <c r="E14" s="1"/>
  <c r="G10"/>
  <c r="D10" s="1"/>
  <c r="E138" i="17"/>
  <c r="E7" s="1"/>
  <c r="N20" i="7" s="1"/>
  <c r="F138" i="17"/>
  <c r="F7" s="1"/>
  <c r="O20" i="7" s="1"/>
  <c r="C138" i="17"/>
  <c r="C7" s="1"/>
  <c r="E20" i="7" s="1"/>
  <c r="D20" s="1"/>
  <c r="F98" i="17"/>
  <c r="C98"/>
  <c r="C6" s="1"/>
  <c r="E19" i="7" s="1"/>
  <c r="D19" s="1"/>
  <c r="F6" i="17"/>
  <c r="O19" i="7" s="1"/>
  <c r="E98" i="17"/>
  <c r="E6" s="1"/>
  <c r="N19" i="7" s="1"/>
  <c r="F51" i="17"/>
  <c r="F5" s="1"/>
  <c r="E51"/>
  <c r="E5" s="1"/>
  <c r="E8" s="1"/>
  <c r="C51"/>
  <c r="C5" s="1"/>
  <c r="F30"/>
  <c r="E30"/>
  <c r="C30"/>
  <c r="C23" i="8"/>
  <c r="G23"/>
  <c r="G5" s="1"/>
  <c r="B23"/>
  <c r="G18"/>
  <c r="G4" s="1"/>
  <c r="E18"/>
  <c r="E4" s="1"/>
  <c r="E7" s="1"/>
  <c r="N13" i="7" s="1"/>
  <c r="B18" i="8"/>
  <c r="B4" s="1"/>
  <c r="B7" s="1"/>
  <c r="G13" i="7" s="1"/>
  <c r="D13" s="1"/>
  <c r="G42" i="8"/>
  <c r="G6" s="1"/>
  <c r="E42"/>
  <c r="B42"/>
  <c r="B100" i="10"/>
  <c r="I100"/>
  <c r="I12" s="1"/>
  <c r="I94"/>
  <c r="I11" s="1"/>
  <c r="B94"/>
  <c r="B11" s="1"/>
  <c r="G82"/>
  <c r="E82"/>
  <c r="B82"/>
  <c r="B9" s="1"/>
  <c r="B88"/>
  <c r="B10" s="1"/>
  <c r="E60"/>
  <c r="E6" s="1"/>
  <c r="B60"/>
  <c r="B6" s="1"/>
  <c r="I44"/>
  <c r="I5" s="1"/>
  <c r="E44"/>
  <c r="E5" s="1"/>
  <c r="I26" i="14"/>
  <c r="B26"/>
  <c r="I20"/>
  <c r="B20"/>
  <c r="I14"/>
  <c r="B14"/>
  <c r="E6"/>
  <c r="I7" i="7" s="1"/>
  <c r="B5" i="14"/>
  <c r="B4"/>
  <c r="I6"/>
  <c r="Q7" i="7" s="1"/>
  <c r="B6" i="14"/>
  <c r="G7" i="7" s="1"/>
  <c r="G13" i="10"/>
  <c r="G16" i="13"/>
  <c r="E16"/>
  <c r="E4" s="1"/>
  <c r="E5" s="1"/>
  <c r="N11" i="7" s="1"/>
  <c r="B16" i="13"/>
  <c r="G4"/>
  <c r="G5" s="1"/>
  <c r="O11" i="7" s="1"/>
  <c r="B4" i="13"/>
  <c r="B5" s="1"/>
  <c r="G11" i="7" s="1"/>
  <c r="D11" s="1"/>
  <c r="I5" i="13"/>
  <c r="B44" i="12"/>
  <c r="E51"/>
  <c r="E37"/>
  <c r="B37"/>
  <c r="E27"/>
  <c r="E16"/>
  <c r="E9" s="1"/>
  <c r="N10" i="7" s="1"/>
  <c r="I10" s="1"/>
  <c r="G70" i="11"/>
  <c r="E70"/>
  <c r="B70"/>
  <c r="B59"/>
  <c r="B8" s="1"/>
  <c r="G59"/>
  <c r="G8" s="1"/>
  <c r="E59"/>
  <c r="G10"/>
  <c r="O9" i="7" s="1"/>
  <c r="B46" i="11"/>
  <c r="B7" s="1"/>
  <c r="B38"/>
  <c r="B6" s="1"/>
  <c r="I38"/>
  <c r="I6" s="1"/>
  <c r="I10" s="1"/>
  <c r="Q9" i="7" s="1"/>
  <c r="B27" i="11"/>
  <c r="B5" s="1"/>
  <c r="E27"/>
  <c r="E5" s="1"/>
  <c r="Q21" i="7"/>
  <c r="E70" i="3"/>
  <c r="F70" s="1"/>
  <c r="D70"/>
  <c r="D69"/>
  <c r="D68"/>
  <c r="E67"/>
  <c r="F67" s="1"/>
  <c r="D67"/>
  <c r="D66"/>
  <c r="D65"/>
  <c r="D64"/>
  <c r="D63"/>
  <c r="D62"/>
  <c r="D61"/>
  <c r="D60"/>
  <c r="E59"/>
  <c r="F59" s="1"/>
  <c r="D59"/>
  <c r="D58"/>
  <c r="D57"/>
  <c r="D56"/>
  <c r="E55"/>
  <c r="F55" s="1"/>
  <c r="D55"/>
  <c r="D54"/>
  <c r="D53"/>
  <c r="E52"/>
  <c r="F52" s="1"/>
  <c r="D52"/>
  <c r="D51"/>
  <c r="E50"/>
  <c r="F50" s="1"/>
  <c r="D50"/>
  <c r="D49"/>
  <c r="E48"/>
  <c r="D48"/>
  <c r="E47"/>
  <c r="F47" s="1"/>
  <c r="D47"/>
  <c r="D46"/>
  <c r="D45"/>
  <c r="D44"/>
  <c r="E43"/>
  <c r="F43" s="1"/>
  <c r="D43"/>
  <c r="D42"/>
  <c r="D41"/>
  <c r="D40"/>
  <c r="D39"/>
  <c r="E38"/>
  <c r="F38" s="1"/>
  <c r="D38"/>
  <c r="D37"/>
  <c r="D36"/>
  <c r="E35"/>
  <c r="F35" s="1"/>
  <c r="D35"/>
  <c r="D34"/>
  <c r="D33"/>
  <c r="D32"/>
  <c r="D31"/>
  <c r="D30"/>
  <c r="D29"/>
  <c r="D28"/>
  <c r="D27"/>
  <c r="E26"/>
  <c r="F26" s="1"/>
  <c r="D26"/>
  <c r="D25"/>
  <c r="D24"/>
  <c r="D23"/>
  <c r="D22"/>
  <c r="D21"/>
  <c r="D20"/>
  <c r="D19"/>
  <c r="D18"/>
  <c r="D17"/>
  <c r="E16"/>
  <c r="F16" s="1"/>
  <c r="D16"/>
  <c r="D15"/>
  <c r="D14"/>
  <c r="C10"/>
  <c r="D10" s="1"/>
  <c r="B9"/>
  <c r="C9" s="1"/>
  <c r="D9" s="1"/>
  <c r="I46" i="11"/>
  <c r="G46"/>
  <c r="E46"/>
  <c r="I27"/>
  <c r="I17"/>
  <c r="B17"/>
  <c r="B4" s="1"/>
  <c r="B8" i="10"/>
  <c r="B67"/>
  <c r="B7" s="1"/>
  <c r="E67"/>
  <c r="E7" s="1"/>
  <c r="B44"/>
  <c r="D17" i="7"/>
  <c r="I11" l="1"/>
  <c r="B11" s="1"/>
  <c r="G5" i="6"/>
  <c r="F8"/>
  <c r="E8"/>
  <c r="G6"/>
  <c r="B8"/>
  <c r="I19" i="7"/>
  <c r="K12"/>
  <c r="I12" s="1"/>
  <c r="G7" i="8"/>
  <c r="O13" i="7" s="1"/>
  <c r="O14" s="1"/>
  <c r="D7"/>
  <c r="I17"/>
  <c r="B17" s="1"/>
  <c r="I20"/>
  <c r="B20" s="1"/>
  <c r="C8" i="17"/>
  <c r="F8"/>
  <c r="E18" i="7"/>
  <c r="D18" s="1"/>
  <c r="D21" s="1"/>
  <c r="N18"/>
  <c r="N21" s="1"/>
  <c r="O18"/>
  <c r="O21" s="1"/>
  <c r="D12"/>
  <c r="E44" i="12"/>
  <c r="E10" i="11"/>
  <c r="N9" i="7" s="1"/>
  <c r="I9" s="1"/>
  <c r="B10" i="11"/>
  <c r="G9" i="7" s="1"/>
  <c r="D9" s="1"/>
  <c r="E13" i="10"/>
  <c r="N8" i="7" s="1"/>
  <c r="I8" s="1"/>
  <c r="B5" i="10"/>
  <c r="B13" s="1"/>
  <c r="G8" i="7" s="1"/>
  <c r="M14"/>
  <c r="F14"/>
  <c r="J14"/>
  <c r="L14"/>
  <c r="E34"/>
  <c r="B19"/>
  <c r="B10"/>
  <c r="I13" i="10"/>
  <c r="G8" i="6" l="1"/>
  <c r="K14" i="7"/>
  <c r="E21"/>
  <c r="B7"/>
  <c r="B9"/>
  <c r="N14"/>
  <c r="B12"/>
  <c r="I13"/>
  <c r="B13" s="1"/>
  <c r="I18"/>
  <c r="D8"/>
  <c r="G14"/>
  <c r="E27" l="1"/>
  <c r="M28" s="1"/>
  <c r="L28"/>
  <c r="I14"/>
  <c r="I21"/>
  <c r="E35"/>
  <c r="B18"/>
  <c r="B21" s="1"/>
  <c r="D14"/>
  <c r="B8"/>
  <c r="B14" s="1"/>
  <c r="E28" l="1"/>
  <c r="M29" s="1"/>
  <c r="L29"/>
</calcChain>
</file>

<file path=xl/sharedStrings.xml><?xml version="1.0" encoding="utf-8"?>
<sst xmlns="http://schemas.openxmlformats.org/spreadsheetml/2006/main" count="899" uniqueCount="452">
  <si>
    <t>TOTALE</t>
  </si>
  <si>
    <t>DISTRETTI</t>
  </si>
  <si>
    <t xml:space="preserve">TOTALE </t>
  </si>
  <si>
    <t>PARAMETRI STANDARD</t>
  </si>
  <si>
    <t>Posti letto per U.O.C.</t>
  </si>
  <si>
    <t>Residenti per U.O.C.</t>
  </si>
  <si>
    <t>Struttura Semplice per U.O.C.</t>
  </si>
  <si>
    <t>Popolazione al 01/01/2012 (fonte dati Tuttitalia.it)</t>
  </si>
  <si>
    <t>Numero  U.O.C. in base alla popolazione singolo comune</t>
  </si>
  <si>
    <t>Totale Popolazione pr comuni</t>
  </si>
  <si>
    <t xml:space="preserve">Numero  U.O.C. in base alla popolazione distretti </t>
  </si>
  <si>
    <t xml:space="preserve">Strutture Semplici </t>
  </si>
  <si>
    <t>BRUSCIANO</t>
  </si>
  <si>
    <t>MARIGLIANELLA</t>
  </si>
  <si>
    <t>MARIGLIANO</t>
  </si>
  <si>
    <t>SAN VITALIANO</t>
  </si>
  <si>
    <t>CASTELLO DI CISTERNA</t>
  </si>
  <si>
    <t xml:space="preserve">SOMMA VESUVIANA </t>
  </si>
  <si>
    <t>CARBONARA DI NOLA</t>
  </si>
  <si>
    <t>CASAMARCIANO</t>
  </si>
  <si>
    <t>LIVERI</t>
  </si>
  <si>
    <t xml:space="preserve">NOLA </t>
  </si>
  <si>
    <t>SAN PAOLO BELSITO</t>
  </si>
  <si>
    <t xml:space="preserve">SAVIANO </t>
  </si>
  <si>
    <t>SCISCIANO</t>
  </si>
  <si>
    <t>VISCIANO</t>
  </si>
  <si>
    <t>CAMPOSANO</t>
  </si>
  <si>
    <t>CICCIANO</t>
  </si>
  <si>
    <t>CIMITILE</t>
  </si>
  <si>
    <t>COMIZIANO</t>
  </si>
  <si>
    <t>ROCCARAINOLA</t>
  </si>
  <si>
    <t>TUFINO</t>
  </si>
  <si>
    <t>CERCOLA</t>
  </si>
  <si>
    <t>POLLENA TROCCIA</t>
  </si>
  <si>
    <t>VOLLA</t>
  </si>
  <si>
    <t>MASSA DI SOMMA</t>
  </si>
  <si>
    <t xml:space="preserve">POMIGLIANO D'ARCO </t>
  </si>
  <si>
    <t>SANT'ANASTASIA</t>
  </si>
  <si>
    <t>PALMA CAMPANIA</t>
  </si>
  <si>
    <t>OTTAVIANO</t>
  </si>
  <si>
    <t>SANGIUSEPPE VESUVIANO</t>
  </si>
  <si>
    <t>SANGENNARO VESUVIANO</t>
  </si>
  <si>
    <t>POGGIOMARINO</t>
  </si>
  <si>
    <t>STRIANO</t>
  </si>
  <si>
    <t>TERZIGNO</t>
  </si>
  <si>
    <t>CASTELLAMMARE DI STABIA</t>
  </si>
  <si>
    <t xml:space="preserve">SAN GIORGIO A CREMANO </t>
  </si>
  <si>
    <t xml:space="preserve">SAN SEBASTIANO AL VESUVIO </t>
  </si>
  <si>
    <t>ERCOLANO</t>
  </si>
  <si>
    <t>TORRE ANNUNZIATA</t>
  </si>
  <si>
    <t>BOSCOTRECASE</t>
  </si>
  <si>
    <t>BOSCOREALE</t>
  </si>
  <si>
    <t>TRECASE</t>
  </si>
  <si>
    <t>TORRE DEL GRECO</t>
  </si>
  <si>
    <t>POMPEI</t>
  </si>
  <si>
    <t>S. ANTONIO ABATE</t>
  </si>
  <si>
    <t>S.M LA CARITA'</t>
  </si>
  <si>
    <t xml:space="preserve">AGEROLA </t>
  </si>
  <si>
    <t>CASOLA DI NAPOLI</t>
  </si>
  <si>
    <t>GRAGNANO</t>
  </si>
  <si>
    <t>LETTERE</t>
  </si>
  <si>
    <t>PIMONTE</t>
  </si>
  <si>
    <t>META DI SORRENTO</t>
  </si>
  <si>
    <t>PIANO DI SORRENTO</t>
  </si>
  <si>
    <t>VICO EQUENSE</t>
  </si>
  <si>
    <t>MASSA LUBRENSE</t>
  </si>
  <si>
    <t>SANT'ANGNELLO</t>
  </si>
  <si>
    <t>SORRENTO</t>
  </si>
  <si>
    <t>U.O.C</t>
  </si>
  <si>
    <t>PORTICI</t>
  </si>
  <si>
    <t>ELENCO DISTRETTI CON POPOLAZIONE</t>
  </si>
  <si>
    <t>STUTTURE COMPLESSE</t>
  </si>
  <si>
    <t>STUTTURE SEMPLICI</t>
  </si>
  <si>
    <t>SERVIZI CENTRALI</t>
  </si>
  <si>
    <t>SERT</t>
  </si>
  <si>
    <t>DSM</t>
  </si>
  <si>
    <t>DIPARTIMENTO PREVENZIONE</t>
  </si>
  <si>
    <t>Popolazione Totale</t>
  </si>
  <si>
    <t xml:space="preserve">Screening malattie cronico-degenerative </t>
  </si>
  <si>
    <t>Strutture Complesse</t>
  </si>
  <si>
    <t>Strutture Semplici</t>
  </si>
  <si>
    <t>Igiene Ambientale</t>
  </si>
  <si>
    <t>Malattie Infettive e profilassi internazionale</t>
  </si>
  <si>
    <t>Screening oncologici</t>
  </si>
  <si>
    <t>Nutrizione Collettiva</t>
  </si>
  <si>
    <t>Amianto</t>
  </si>
  <si>
    <t>DIPARTIMENTO DI PREVENZIONE</t>
  </si>
  <si>
    <t>MED</t>
  </si>
  <si>
    <t>Numero SC</t>
  </si>
  <si>
    <t xml:space="preserve">Competenza </t>
  </si>
  <si>
    <t>Impiantistica</t>
  </si>
  <si>
    <t>VET</t>
  </si>
  <si>
    <t>Allerte alimenti di origine animale e G.I.S.A.</t>
  </si>
  <si>
    <t>Piani di bonifica</t>
  </si>
  <si>
    <t>Benessere animale</t>
  </si>
  <si>
    <t>UU.OO.LL.</t>
  </si>
  <si>
    <t>UU.OO.VV.</t>
  </si>
  <si>
    <t>UU.OO.PP.CC.</t>
  </si>
  <si>
    <t>DIRETTORE GENERALE</t>
  </si>
  <si>
    <t>Competenza Medica</t>
  </si>
  <si>
    <t>S.S. Dipartimentale</t>
  </si>
  <si>
    <t>S.S.  Non Dipartimentale</t>
  </si>
  <si>
    <t>DISTRETTI SANITARI</t>
  </si>
  <si>
    <t>STAP</t>
  </si>
  <si>
    <t>Servizio Igiene e Sanità Pubblica</t>
  </si>
  <si>
    <t>Servizio Educazione alla salute</t>
  </si>
  <si>
    <t>Servizio Igiene Urbana</t>
  </si>
  <si>
    <t>Servizio Epidemiologia e Prevenzione</t>
  </si>
  <si>
    <t>Prevenzione patologie cronico-degenerative e screening oncologici</t>
  </si>
  <si>
    <t>Servizio Igiene degli Alimenti e delle bevande</t>
  </si>
  <si>
    <t>Servizio Igiene e Medicina del  Lavoro</t>
  </si>
  <si>
    <t>Servizio Sicurezza Alimentare e Nutrizionale</t>
  </si>
  <si>
    <t>Servizio Prevenzione e  Sicurezza negli Ambienti di Lavoro</t>
  </si>
  <si>
    <t>Servizio di Medicina dello Sport</t>
  </si>
  <si>
    <t>Servizio Igiene della Produzione Stoccaggio e trasporto degli alimenti di origine animale</t>
  </si>
  <si>
    <t>Servizio Vigilanza sulla Commercializzazione degli Alimenti di origine animale</t>
  </si>
  <si>
    <t>Servizio Veterinario Sanità Animale</t>
  </si>
  <si>
    <t>Servizio Igiene degli Allevamenti e delle Produzioni Zootecniche</t>
  </si>
  <si>
    <t xml:space="preserve">DIREZIONI RESPONSABILI DISTRETTI </t>
  </si>
  <si>
    <t>U.O.S. Amministrativa</t>
  </si>
  <si>
    <t>U.O.S. CAD Centro Diabetologico</t>
  </si>
  <si>
    <t>Competenza Veterinaria</t>
  </si>
  <si>
    <t xml:space="preserve">OO.RR. AREA VESUVIANA (Boscotrecase/Torre del Greco) </t>
  </si>
  <si>
    <t>ATTO AZIENDALE 2013</t>
  </si>
  <si>
    <t>OO.RR.AREA NOLANA (Nola/Pollena Trocchia)</t>
  </si>
  <si>
    <t>OO.RR. STABIESE (C.Mare di Stabia/Gragnano)</t>
  </si>
  <si>
    <t>OO.RR. PENISOLA SORRENTINA (Sorrento/Vico Equense)</t>
  </si>
  <si>
    <t>SERVIZIO PER LE MALATTIE PROFESSIONALE E LA SORVEGLIANZA SANITARIA</t>
  </si>
  <si>
    <t>Numero S.C.</t>
  </si>
  <si>
    <t>Strutture Semplici/ Linee di Attività</t>
  </si>
  <si>
    <t>Linea di Attività</t>
  </si>
  <si>
    <t>Sorveglianza Sanitaria</t>
  </si>
  <si>
    <t>Clinica del lavoro</t>
  </si>
  <si>
    <t>Funzione consultiva</t>
  </si>
  <si>
    <t xml:space="preserve">SERVIZIO CENTRALE DI ASSISTENZA TERRITORIALE </t>
  </si>
  <si>
    <t>SERVIZIO AFFARI GENERALI E CONTRATTUALISTICA</t>
  </si>
  <si>
    <t>SERVIZIO CONTROLLO DI GESTIONE</t>
  </si>
  <si>
    <t xml:space="preserve">SERVIZIO PREVENZIONE E PROTEZIONE </t>
  </si>
  <si>
    <t>SERVIZIO RISK MANAGMENT</t>
  </si>
  <si>
    <t xml:space="preserve">SERVIZIO FORMAZIONE ED AGGIORNAMENTO PROFESSIONALE </t>
  </si>
  <si>
    <t xml:space="preserve">SERVIZIO CONTROLLO DI QUALITA' </t>
  </si>
  <si>
    <t>SERVIZIO AFFARI LEGALI</t>
  </si>
  <si>
    <t xml:space="preserve">SERVIZIO REGISTRO DEI TUMORI </t>
  </si>
  <si>
    <t xml:space="preserve">LINEE DI ATTIVITA' </t>
  </si>
  <si>
    <t xml:space="preserve">DIPARTIMENTO AMMINISTRATIVO E PROFESSIONALE </t>
  </si>
  <si>
    <t>SERVIZIO SISTEMI INFORMATIVI</t>
  </si>
  <si>
    <t>SERVIZIO CENTRALE TECNICO E PATRIMONIALE</t>
  </si>
  <si>
    <t>GESTIONE ECONOMICA FINANZIARIA (GEF)</t>
  </si>
  <si>
    <t>SERVIZIO GESTIONE RISORSE UMANE (GRU)</t>
  </si>
  <si>
    <t>Trattamento Economico</t>
  </si>
  <si>
    <t>Assistenza e previdenza</t>
  </si>
  <si>
    <t>Amministrazione giuridica</t>
  </si>
  <si>
    <t>Concorsi e mobilità</t>
  </si>
  <si>
    <t>Gestione dotazione organica</t>
  </si>
  <si>
    <t>Procedure disciplinari</t>
  </si>
  <si>
    <t>Convenzionata interna</t>
  </si>
  <si>
    <t>SERVIZIO ACQUISIZIONE BENI E SERVIZI</t>
  </si>
  <si>
    <t>Contabilità, Clienti e Fornitori</t>
  </si>
  <si>
    <t xml:space="preserve">PAGINE DA VERIFICARE </t>
  </si>
  <si>
    <t xml:space="preserve">Settore Centrale Economato </t>
  </si>
  <si>
    <t>Contenzioso Civile</t>
  </si>
  <si>
    <t>Contenzioso Penale, procesdure esecutive, liquidazione spese penali</t>
  </si>
  <si>
    <t>Contenzioso Amministrativo</t>
  </si>
  <si>
    <t>Contenzioso del lavoro</t>
  </si>
  <si>
    <t>SERVIZIO SOCIO SANITARIO</t>
  </si>
  <si>
    <t xml:space="preserve">SERVIZIO SOCIO SANITARIO </t>
  </si>
  <si>
    <t>PROGRAMAZIONE ATTIVITA' SOCIO SANITARIE</t>
  </si>
  <si>
    <t>ATTIVITA' SOCIOSANITARIE TERRITORIALI</t>
  </si>
  <si>
    <t>ATTIVITA' SOCIOSANITARIE CITTADINI IMMIGRATI E SENZA FISSA DIMORA</t>
  </si>
  <si>
    <t>COORDINAMENTO ED AREA SOCIOSANITARIA AD ALTA INTEGRAZIONE SANITARIA</t>
  </si>
  <si>
    <t>SERVIZIO RELAZIONI CON IL PUBBLICO</t>
  </si>
  <si>
    <t>Programmazione proggettazione attività formative</t>
  </si>
  <si>
    <t>Attività formative proggettaizone regionale e personale non dipendente</t>
  </si>
  <si>
    <t>Coordinamento poli formativi</t>
  </si>
  <si>
    <t>procedure percorsi formativi individuali</t>
  </si>
  <si>
    <t>Organizzazione attività formative collettive</t>
  </si>
  <si>
    <t>Gestione amministrativa e segreteria</t>
  </si>
  <si>
    <t>Strategia Aziendale e Procedure di Analisi dei processi</t>
  </si>
  <si>
    <t>Strategia Aziendale e Procedure di valutazione</t>
  </si>
  <si>
    <t>Strategia Aziendale e Procedure di accreditamento</t>
  </si>
  <si>
    <t>Strategia Aziendale e Procedure di contenimento della spesa</t>
  </si>
  <si>
    <t>Strategia Aziendale e Procedure di innovazione organizzativa</t>
  </si>
  <si>
    <t>Strategia Aziendale e Procedure di Pianificazione della produttività interna</t>
  </si>
  <si>
    <t>Strategia Aziendale e Procedure di professionalizzazione interna</t>
  </si>
  <si>
    <t>SERVIZIO PATOLOGIA CLINICA TERRITORIALE</t>
  </si>
  <si>
    <t>SERVIZIO MEDICINA LEGALE PUBBLICA VALUTATIVA</t>
  </si>
  <si>
    <t>S.S. Dip</t>
  </si>
  <si>
    <t>S.S.  Non Dip</t>
  </si>
  <si>
    <t>S.S.  Non Di</t>
  </si>
  <si>
    <t>N. S.C.</t>
  </si>
  <si>
    <t xml:space="preserve">ALTRE ARTICOLAZIONI AZIENDALI </t>
  </si>
  <si>
    <t>ALTRE ARTICOLAZIONI AZIENDALI</t>
  </si>
  <si>
    <t>AREE CENTRALI DI ASSISTENZA RIABILITATIVA OSPEDALIERA E TERRITORIALE A e B</t>
  </si>
  <si>
    <t xml:space="preserve">AREE CENTRALI DI ASSISTENZA RIABILITATIVA OSPEDALIERA E TERRITORIALE A </t>
  </si>
  <si>
    <t>DIPARTIMENTO DI PREVENZIONE, CURA E RIABILITAZIONE DELLE FARMACOTOSSICODIPENDENZE</t>
  </si>
  <si>
    <t>AREE CENTRALI DI ASSISTENZA RIABILITATIVA OSPEDALIERA E TERRITORIALE B</t>
  </si>
  <si>
    <t>DIPARTIMENTO DI PREVENZIONE, CURA E RIABILITAZIONE DELLE FARMACOTOSSICODIPENDENZE SERT</t>
  </si>
  <si>
    <t>Segreteria e supporto amministrativo</t>
  </si>
  <si>
    <t>Tutela della salute</t>
  </si>
  <si>
    <t>Psicoriabilitativo</t>
  </si>
  <si>
    <t>Prevenzione</t>
  </si>
  <si>
    <t>Diagnostica di laboratorio per le tossicodipendenze e patologie correlate</t>
  </si>
  <si>
    <t>SERVIZIO ASSISTENZA ANZIANI</t>
  </si>
  <si>
    <t>Setrtore Vigilanza ed integrazione</t>
  </si>
  <si>
    <t>Assistenza residenziale</t>
  </si>
  <si>
    <t>Assistenza Domiciliare</t>
  </si>
  <si>
    <t>promozione assistenza geriatria</t>
  </si>
  <si>
    <t>Formazione psico-relazionale</t>
  </si>
  <si>
    <t>AREE MATERNO INFANTILE DISTRETTUALI</t>
  </si>
  <si>
    <t>PSICOLOGIA INTEGRATA DELLA DONNA E DEL BAMBINO</t>
  </si>
  <si>
    <t xml:space="preserve">DSM </t>
  </si>
  <si>
    <t>U.O.C. SALUTE MENTALE DISTRETTUALI</t>
  </si>
  <si>
    <t>PSICOLOGIA CLINICA DI COMUNITA'</t>
  </si>
  <si>
    <t>NEUROPSICHIATRIA INFANTILE</t>
  </si>
  <si>
    <t>SALUTE MENTALE PENITENZIARIA E GESTIONE MISURE DI SICUREZZA</t>
  </si>
  <si>
    <t>U.O.S. SPDC</t>
  </si>
  <si>
    <t>U.O.S. Coordinamento gestione attività prevenzione e cura</t>
  </si>
  <si>
    <t>U.O.S. Coordinamento gestione attività riabilitative e residenze</t>
  </si>
  <si>
    <t xml:space="preserve">DIPARTIMENTO FARMACEUTICO </t>
  </si>
  <si>
    <t>UU.OO. CC. AREEA DA A AD F</t>
  </si>
  <si>
    <t>ANALISI DELLA SPESA LOGISTICA E GESTIONE FARMACIE CONVENZIONATE</t>
  </si>
  <si>
    <t>FARMACOVIGILANZA FORMAZIONE ED INFORMAZIONE ED EDUCAZIONE SUL FARMACO</t>
  </si>
  <si>
    <t>ASSISTENZA FARMACEUTICA INTEGRAZIONE H/T</t>
  </si>
  <si>
    <t>U.O.S Gestione magazzino H</t>
  </si>
  <si>
    <t>U.O.S Gestione magazzino T</t>
  </si>
  <si>
    <t xml:space="preserve">U.O.S Gestione magazzino </t>
  </si>
  <si>
    <t xml:space="preserve">U.O.S. Convenzionata </t>
  </si>
  <si>
    <t>U.O.S. Vigilanza Ispettiva</t>
  </si>
  <si>
    <t>U.O.S. Ananlisi e controllo Spesa</t>
  </si>
  <si>
    <t xml:space="preserve">U.O.S. Valutazione e flussi informatica </t>
  </si>
  <si>
    <t>U.O.S. Logistica - Gare - Segr. Scientifica - Gestione commissioni prontuari</t>
  </si>
  <si>
    <t xml:space="preserve">SERVIZI DELLE PROFESSIONI </t>
  </si>
  <si>
    <t>Competenza</t>
  </si>
  <si>
    <t>U.O.S. Servizio della professione Sanitaria INFERMIERISTICA</t>
  </si>
  <si>
    <t>U.O.S. Servizio della professione Sanitaria OSTETRICA</t>
  </si>
  <si>
    <t>U.O.S. Servizio della professione Sanitaria TECNICO SANITARIA</t>
  </si>
  <si>
    <t>U.O.S. Servizio della professione Sanitaria RIABILITATIVA</t>
  </si>
  <si>
    <t>U.O.S. Servizio della professione Sanitaria DELLA PREVENZIONE</t>
  </si>
  <si>
    <t xml:space="preserve">U.O.S. Servizio della professione Sanitaria DELL'ASSISTENTE SOCIALE </t>
  </si>
  <si>
    <t>SEGRETERIE</t>
  </si>
  <si>
    <t>Segreteria Particolare e relazioni esterne</t>
  </si>
  <si>
    <t>Segreteria Organizzativa e Segreteria Nucleo di Valutazione</t>
  </si>
  <si>
    <t>DIRETTORE SANITARIO</t>
  </si>
  <si>
    <t>Segreteria Particolare e Segreteria Amministrativa</t>
  </si>
  <si>
    <t>Staff Medico di consulenza tecnico-professionale</t>
  </si>
  <si>
    <t>Relazioni e coordinamento delle strategie di intervento nelle strutture sanitarie aziendali</t>
  </si>
  <si>
    <t>Relazioni con l'esterno e con le articolazioni aziendali non sanitarie</t>
  </si>
  <si>
    <t>Raccolta, elaborazione e produzione di documentazione sanitaria</t>
  </si>
  <si>
    <t>Documentazione e ricerca</t>
  </si>
  <si>
    <r>
      <t xml:space="preserve">Struttura di Coordinamento dell'Emergenza Sanitaria       </t>
    </r>
    <r>
      <rPr>
        <b/>
        <sz val="9"/>
        <color rgb="FF000080"/>
        <rFont val="Arial Narrow"/>
        <family val="2"/>
      </rPr>
      <t>(1)</t>
    </r>
  </si>
  <si>
    <t>DIRETTORE AMMINISTRATIVO</t>
  </si>
  <si>
    <t>Segreteria Particolare</t>
  </si>
  <si>
    <t>Rapporti con i Dipartimenti</t>
  </si>
  <si>
    <t>Rapporti con i Servizi Sanitari e Amministrativi</t>
  </si>
  <si>
    <t>Relazioni con le strutture socio – sanitarie</t>
  </si>
  <si>
    <t>Ufficio di Telefonia e Telecomunicazioni</t>
  </si>
  <si>
    <t>Relazioni esterne</t>
  </si>
  <si>
    <t>COLLEGIO SINDACALE</t>
  </si>
  <si>
    <t>Segreteria</t>
  </si>
  <si>
    <t>COLLEGIO DI DIREZIONE</t>
  </si>
  <si>
    <t xml:space="preserve">DIRETTORE SANITARIO / CONSIGLIO DEI SANITARI </t>
  </si>
  <si>
    <t>DIRETTORE GENERALE / COMITATO ETICO / N.V.R./STP</t>
  </si>
  <si>
    <t xml:space="preserve">COLLEGIO SINDACALE </t>
  </si>
  <si>
    <t xml:space="preserve">COLLEGIO DI DIREZIONE </t>
  </si>
  <si>
    <t>COLLEGI</t>
  </si>
  <si>
    <t>COORDINAMENTO DI PSICOLOGIA</t>
  </si>
  <si>
    <t>DIPARTIMENTO SALUTE MENTALE</t>
  </si>
  <si>
    <t>U.O.S. PC1 Psicologia Clinica</t>
  </si>
  <si>
    <t>U.O.S. PC2 Psicologia Clinica</t>
  </si>
  <si>
    <t>U.O.S. PC3 Psicologia Clinica</t>
  </si>
  <si>
    <t>U.O.S. PC4 Psicologia Clinica</t>
  </si>
  <si>
    <t>U.O.S. PC5 Psicologia Clinica</t>
  </si>
  <si>
    <t>U.O.S. PC6 Psicologia Clinica dell'età evolutiva</t>
  </si>
  <si>
    <t>DIPARTIMENTO SALUTE MENTALE (DSM)</t>
  </si>
  <si>
    <t>SERVIZIO CENTRALE DI ASSISTENZA OSPEDALIERA</t>
  </si>
  <si>
    <t xml:space="preserve">I SERVIZI CENTRALI </t>
  </si>
  <si>
    <t xml:space="preserve">I DIPARTIMENTI  ED I SERVIZI CENTRALI  NON  SANITARI </t>
  </si>
  <si>
    <t xml:space="preserve">SERVIZIO EPIDEMIOLOGIA VALUTATIVA ED ANALISI E MONITORAGGIO ATTIVITA' SANITARIA </t>
  </si>
  <si>
    <t xml:space="preserve">AREE CENTRALI DI ASSISTENZA RIABILITATIVA OSPEDALIERA E TERRITORIALE </t>
  </si>
  <si>
    <t>AREE MATERNO INFANTILE</t>
  </si>
  <si>
    <t>SERVIZIO MEDICINA LEGALE PUBBLICA VALUTATIVA (Coordinamento presente anche in Altre articolazionmi aziendali)</t>
  </si>
  <si>
    <t>CAD Centro Diabetologico</t>
  </si>
  <si>
    <t>OSPEDALI</t>
  </si>
  <si>
    <t xml:space="preserve">TOTALE STRUTTURE COMPLESSE E SEMPLICI </t>
  </si>
  <si>
    <t>I DIPARTIMENTI  ED I SERVIZI CENTRALI  NON  SANITARI</t>
  </si>
  <si>
    <t xml:space="preserve">            </t>
  </si>
  <si>
    <t>GASTROENTEROLOGIA</t>
  </si>
  <si>
    <t>CARDIOLOGIA    UTIC CON EMODINAMICA</t>
  </si>
  <si>
    <t>CHIRUGIA GENERALE</t>
  </si>
  <si>
    <t>MEDICINA GENERALE E D’URGENZA</t>
  </si>
  <si>
    <t>ORTOPEDIA E TRAUMATOLOGIA</t>
  </si>
  <si>
    <t>RIANIMAZIONE E ANESTESIA</t>
  </si>
  <si>
    <t>OSTETRICIA e GINECOLOGIA</t>
  </si>
  <si>
    <t>PEDIATRIA NEONATOLOGIA</t>
  </si>
  <si>
    <t>RADIOLOGIA (RMN, TAC)</t>
  </si>
  <si>
    <t>LABORATORIO ANALISI</t>
  </si>
  <si>
    <t>DIREZIONE SANITARIA</t>
  </si>
  <si>
    <t>Settore  Amministrativo (SSD)</t>
  </si>
  <si>
    <t>OCULISTICA (SSD)</t>
  </si>
  <si>
    <t>ORL (SSD)</t>
  </si>
  <si>
    <t>NEUROLOGIA (SSD)</t>
  </si>
  <si>
    <t>TERAPIA DEL DOLORE E CURE PALIATIVE</t>
  </si>
  <si>
    <t xml:space="preserve">S.S. presenti in altri Dipartimenti/Servizi </t>
  </si>
  <si>
    <t>Recupero e Riabilitazione ( Dip Salute Mentale</t>
  </si>
  <si>
    <t>SPDC (Dip Salute mentale)</t>
  </si>
  <si>
    <t>Farmacia (Dip Farmaceutico)</t>
  </si>
  <si>
    <t>LUNGODEGENZA (SSD)</t>
  </si>
  <si>
    <t>MEDICINA GENERALE (SS)</t>
  </si>
  <si>
    <t>CHIRURGIA GENERALE (SS)</t>
  </si>
  <si>
    <t>BATTERIOLOGIA (SS)</t>
  </si>
  <si>
    <t>ANATOMIA PATOLOGICA (SS)</t>
  </si>
  <si>
    <t>PLESSO Boscotrecase</t>
  </si>
  <si>
    <t>PLESSO  Torre del Greco</t>
  </si>
  <si>
    <t xml:space="preserve"> OO.RR. AREA VESUVIANA (Boscotrecase/Torre del Greco) </t>
  </si>
  <si>
    <t xml:space="preserve">TOTALE  OO.RR. AREA VESUVIANA </t>
  </si>
  <si>
    <t>OO.RR. AREA VESUVIANA</t>
  </si>
  <si>
    <t xml:space="preserve">OO.RR. PENISOLA SORRENTINA </t>
  </si>
  <si>
    <t>PLESSO Sorrento</t>
  </si>
  <si>
    <t xml:space="preserve">PLESSO Vico Equense </t>
  </si>
  <si>
    <t>CARDIOLOGIA UTIC</t>
  </si>
  <si>
    <t>OSTETRICIA E GINECOLOGIA</t>
  </si>
  <si>
    <t xml:space="preserve"> OO.RR. AREA PENISOLA SORRENTINA  (Sorrento / Vico Equense) </t>
  </si>
  <si>
    <t xml:space="preserve">RADIOLOGIA </t>
  </si>
  <si>
    <t>LABORATORIO ANALISI (Struttura complessa Distretto Sanitario 59)</t>
  </si>
  <si>
    <t>CHIRURGIA VASCOLARE (SSD)</t>
  </si>
  <si>
    <t>Settore Amministrativo (SSD)</t>
  </si>
  <si>
    <t>PATOLOGIA CLINICA D’URGENZA (SS)</t>
  </si>
  <si>
    <t>CHIRUGIA GENERALE (SS)</t>
  </si>
  <si>
    <t>MEDICINA GENERALE E D’URGENZA (SS)</t>
  </si>
  <si>
    <t xml:space="preserve">PLESSO CASTELLAMMARE </t>
  </si>
  <si>
    <t>OCULISTICA</t>
  </si>
  <si>
    <t>O.R.L.</t>
  </si>
  <si>
    <t>UROLOGIA</t>
  </si>
  <si>
    <t>NEFROLOGIA E DIALISI</t>
  </si>
  <si>
    <t>NEUROLOGIA</t>
  </si>
  <si>
    <t>PNEUMOLOGIA</t>
  </si>
  <si>
    <t>MEDICINA GENERALE E D'URGENZA</t>
  </si>
  <si>
    <t>TERAPIA INTENSIVA E ANESTESIA</t>
  </si>
  <si>
    <t>PLESSO GRAGNANO</t>
  </si>
  <si>
    <t xml:space="preserve">OO.RR. AREA STABIESE  </t>
  </si>
  <si>
    <t>EPATOLOGIA TRAPIANTOLOGICA (SSD)</t>
  </si>
  <si>
    <t>GERIATRIA (SSD)</t>
  </si>
  <si>
    <t xml:space="preserve"> OO.RR. AREA STABIESE (Castellammare/Gragnano)</t>
  </si>
  <si>
    <t>ANATOMIA PATOLOGICA</t>
  </si>
  <si>
    <t>IMMUNOTRASFUSIONALE</t>
  </si>
  <si>
    <t xml:space="preserve">LABORATORIO ANALISI </t>
  </si>
  <si>
    <t>LABORATORIO ANALISI (SSD)</t>
  </si>
  <si>
    <t>Recupero e Riabilitazione ( Dip Salute Mentale)</t>
  </si>
  <si>
    <t>OO.RR. AREA NOLANA</t>
  </si>
  <si>
    <t>PLESSO NOLA</t>
  </si>
  <si>
    <t>CARDIOLOGIA UTIC CON EMODINAMICA</t>
  </si>
  <si>
    <t>ONCOLOGIA</t>
  </si>
  <si>
    <t>OSTETRICIA E GINECOLOGIA E GRAVIDANZA A RISCHIO</t>
  </si>
  <si>
    <t xml:space="preserve">PLESSO POLLENA TROCCHIA </t>
  </si>
  <si>
    <t>MEDICINA GENERALE LUNGO DEGENTI</t>
  </si>
  <si>
    <t xml:space="preserve"> OO.RR. AREA NOLANA (Nola / Pollena Trocchia)</t>
  </si>
  <si>
    <t>OTORINOLARINGOIATRIA (SSD)</t>
  </si>
  <si>
    <t>CHIRURGIA ONCOLOGICA (SSD)</t>
  </si>
  <si>
    <t>PSICOLOGIA CLINICA (SSD)</t>
  </si>
  <si>
    <t>UROLOGIA (SSD)</t>
  </si>
  <si>
    <t>OFTALMOLOGIA E LASERTERAPIA (SSD)</t>
  </si>
  <si>
    <t>GINECOLOGIA – IVG (SSD)</t>
  </si>
  <si>
    <t>TERAPIA DEL DOLORE (SSD)</t>
  </si>
  <si>
    <t>ANESTESIA DAY SURGERY (SSD)</t>
  </si>
  <si>
    <t>FONIATRIA  (SSD)</t>
  </si>
  <si>
    <t>DIABETOLOGIA (SSD)</t>
  </si>
  <si>
    <t>ONCOLOGIA (SS)</t>
  </si>
  <si>
    <t>ENDOSCOPIA  CHIRURGICA (SSD)</t>
  </si>
  <si>
    <t>MICROBIOLOGIA (SSD)</t>
  </si>
  <si>
    <t>IMMUNOTRASFUSIONALE  (SSD)</t>
  </si>
  <si>
    <t>PREVENZIONE E TERAPIA CURE METABOLICHE</t>
  </si>
  <si>
    <t>RECUPERO E RIABILITAZIONE POLMONARE E CARDIOLOGICA (SS)</t>
  </si>
  <si>
    <t>TERAPIA INTENSIVA NEONATALE (SSD)</t>
  </si>
  <si>
    <t xml:space="preserve">Risulta dalla contabilizzazione </t>
  </si>
  <si>
    <t>Delta vs DCA</t>
  </si>
  <si>
    <t xml:space="preserve">Ai sensi del DCA n. 18 del 18/02/2013 </t>
  </si>
  <si>
    <t xml:space="preserve">Ai sensi del DCA n. 49/2010d </t>
  </si>
  <si>
    <t>POSTI LETTO N.</t>
  </si>
  <si>
    <t xml:space="preserve">Totale OO.RR. </t>
  </si>
  <si>
    <t xml:space="preserve">STRUTTURE SEMPLICI  CENTRALI E TERRITORIO N. </t>
  </si>
  <si>
    <t xml:space="preserve">STRUTTURE COMPLESSE CENTRALI E TERRITORIO N. </t>
  </si>
  <si>
    <t>STRUTTURE SEMPLICI N.</t>
  </si>
  <si>
    <t>STRUTTURE COMPLESSE N.</t>
  </si>
  <si>
    <t>TUTTEL LE OO.RR.</t>
  </si>
  <si>
    <t xml:space="preserve"> Acque potabili, balneazione, termali, piscine,ecc.</t>
  </si>
  <si>
    <r>
      <t xml:space="preserve">Competenza </t>
    </r>
    <r>
      <rPr>
        <u/>
        <sz val="8"/>
        <rFont val="Calibri"/>
        <family val="2"/>
        <scheme val="minor"/>
      </rPr>
      <t xml:space="preserve"> </t>
    </r>
    <r>
      <rPr>
        <b/>
        <u/>
        <sz val="8"/>
        <rFont val="Calibri"/>
        <family val="2"/>
        <scheme val="minor"/>
      </rPr>
      <t xml:space="preserve">Medica / Veterianria STAP / </t>
    </r>
  </si>
  <si>
    <r>
      <t xml:space="preserve">Competenza </t>
    </r>
    <r>
      <rPr>
        <b/>
        <sz val="8"/>
        <rFont val="Calibri"/>
        <family val="2"/>
        <scheme val="minor"/>
      </rPr>
      <t xml:space="preserve">Medica </t>
    </r>
    <r>
      <rPr>
        <sz val="8"/>
        <rFont val="Calibri"/>
        <family val="2"/>
        <scheme val="minor"/>
      </rPr>
      <t>Dipartimentale</t>
    </r>
  </si>
  <si>
    <r>
      <t xml:space="preserve">Competenza </t>
    </r>
    <r>
      <rPr>
        <b/>
        <sz val="8"/>
        <rFont val="Calibri"/>
        <family val="2"/>
        <scheme val="minor"/>
      </rPr>
      <t>Medica</t>
    </r>
    <r>
      <rPr>
        <sz val="8"/>
        <rFont val="Calibri"/>
        <family val="2"/>
        <scheme val="minor"/>
      </rPr>
      <t xml:space="preserve"> </t>
    </r>
    <r>
      <rPr>
        <b/>
        <u/>
        <sz val="8"/>
        <rFont val="Calibri"/>
        <family val="2"/>
        <scheme val="minor"/>
      </rPr>
      <t xml:space="preserve">Non </t>
    </r>
    <r>
      <rPr>
        <sz val="8"/>
        <rFont val="Calibri"/>
        <family val="2"/>
        <scheme val="minor"/>
      </rPr>
      <t>Dipartimentale</t>
    </r>
  </si>
  <si>
    <r>
      <t xml:space="preserve">Competenza </t>
    </r>
    <r>
      <rPr>
        <b/>
        <sz val="8"/>
        <rFont val="Calibri"/>
        <family val="2"/>
        <scheme val="minor"/>
      </rPr>
      <t xml:space="preserve">Veterinaria </t>
    </r>
    <r>
      <rPr>
        <sz val="8"/>
        <rFont val="Calibri"/>
        <family val="2"/>
        <scheme val="minor"/>
      </rPr>
      <t>Dipartimentale</t>
    </r>
  </si>
  <si>
    <r>
      <t xml:space="preserve">Competenza </t>
    </r>
    <r>
      <rPr>
        <b/>
        <sz val="8"/>
        <rFont val="Calibri"/>
        <family val="2"/>
        <scheme val="minor"/>
      </rPr>
      <t>Veterinaria</t>
    </r>
    <r>
      <rPr>
        <sz val="8"/>
        <rFont val="Calibri"/>
        <family val="2"/>
        <scheme val="minor"/>
      </rPr>
      <t xml:space="preserve"> </t>
    </r>
    <r>
      <rPr>
        <b/>
        <u/>
        <sz val="8"/>
        <rFont val="Calibri"/>
        <family val="2"/>
        <scheme val="minor"/>
      </rPr>
      <t xml:space="preserve">Non </t>
    </r>
    <r>
      <rPr>
        <sz val="8"/>
        <rFont val="Calibri"/>
        <family val="2"/>
        <scheme val="minor"/>
      </rPr>
      <t>Dipartimentale</t>
    </r>
  </si>
  <si>
    <r>
      <t xml:space="preserve">Competenza </t>
    </r>
    <r>
      <rPr>
        <b/>
        <u/>
        <sz val="8"/>
        <rFont val="Calibri"/>
        <family val="2"/>
        <scheme val="minor"/>
      </rPr>
      <t>Medica/Veterinaria/STAP</t>
    </r>
    <r>
      <rPr>
        <u/>
        <sz val="8"/>
        <rFont val="Calibri"/>
        <family val="2"/>
        <scheme val="minor"/>
      </rPr>
      <t xml:space="preserve"> Dipartimentale</t>
    </r>
  </si>
  <si>
    <r>
      <t xml:space="preserve">Competenza </t>
    </r>
    <r>
      <rPr>
        <b/>
        <u/>
        <sz val="8"/>
        <rFont val="Calibri"/>
        <family val="2"/>
        <scheme val="minor"/>
      </rPr>
      <t>Medica/Veterinaria/STAP</t>
    </r>
    <r>
      <rPr>
        <u/>
        <sz val="8"/>
        <rFont val="Calibri"/>
        <family val="2"/>
        <scheme val="minor"/>
      </rPr>
      <t xml:space="preserve"> </t>
    </r>
    <r>
      <rPr>
        <b/>
        <u/>
        <sz val="8"/>
        <rFont val="Calibri"/>
        <family val="2"/>
        <scheme val="minor"/>
      </rPr>
      <t xml:space="preserve">Non </t>
    </r>
    <r>
      <rPr>
        <u/>
        <sz val="8"/>
        <rFont val="Calibri"/>
        <family val="2"/>
        <scheme val="minor"/>
      </rPr>
      <t>Dipartimentale</t>
    </r>
  </si>
  <si>
    <t>Popolazione Totale D.G.</t>
  </si>
  <si>
    <t>Emergenze , Allerte,Iinfezioni-tossinfezioni-intossicazioni alimentari</t>
  </si>
  <si>
    <t>Igiene urbana veterinaria e randagismo</t>
  </si>
  <si>
    <t>U.O.S Psicologia dello sport</t>
  </si>
  <si>
    <t>Competenza Amministrativa</t>
  </si>
  <si>
    <t>TOTALE STRUTTURE SEMPLICI</t>
  </si>
  <si>
    <t>DIRETTORE DIPARTIMENTO</t>
  </si>
  <si>
    <t>ATP</t>
  </si>
  <si>
    <t>Competenza Tecnica</t>
  </si>
  <si>
    <t>U.O. Assistenza sanitaria di Base</t>
  </si>
  <si>
    <t>Direzione Amministrativa</t>
  </si>
  <si>
    <t>AMM</t>
  </si>
  <si>
    <t xml:space="preserve">TOTALE  OO.RR. AREA NOLANA </t>
  </si>
  <si>
    <t xml:space="preserve">TOTALE  OO.RR. AREA STABIESE </t>
  </si>
  <si>
    <t>TOTALE  OO.RR. AREA PEN. SORRENTINA</t>
  </si>
  <si>
    <t>S.S.  Non Dip.le</t>
  </si>
  <si>
    <t>S.S. Dip.le</t>
  </si>
  <si>
    <t>dip.le</t>
  </si>
  <si>
    <t>non dip.le</t>
  </si>
  <si>
    <r>
      <t xml:space="preserve">Competenza </t>
    </r>
    <r>
      <rPr>
        <b/>
        <sz val="8"/>
        <rFont val="Arial"/>
        <family val="2"/>
      </rPr>
      <t>Medica</t>
    </r>
  </si>
  <si>
    <r>
      <t xml:space="preserve">Competenza </t>
    </r>
    <r>
      <rPr>
        <b/>
        <sz val="8"/>
        <rFont val="Arial"/>
        <family val="2"/>
      </rPr>
      <t xml:space="preserve">Veterinaria </t>
    </r>
  </si>
  <si>
    <r>
      <t xml:space="preserve">Competenza </t>
    </r>
    <r>
      <rPr>
        <b/>
        <sz val="8"/>
        <rFont val="Arial"/>
        <family val="2"/>
      </rPr>
      <t xml:space="preserve">Tecnica </t>
    </r>
  </si>
  <si>
    <t>totale</t>
  </si>
  <si>
    <t>competenza</t>
  </si>
  <si>
    <t>OO.RR. AREA VESUVIANA (Boscotrecase/Torre del Greco) - P.L.  260</t>
  </si>
  <si>
    <t>OO.RR. PENISOLA SORRENTINA (Sorrento/Vico Equense) - P.L.  204</t>
  </si>
  <si>
    <t>OO.RR. STABIESE (C.Mare di Stabia/Gragnano) - P.L. 314</t>
  </si>
  <si>
    <t>OO.RR.AREA NOLANA (Nola/Pollena Trocchia) - P.L. 249</t>
  </si>
  <si>
    <t>TOTALE - P.L. 1.027</t>
  </si>
  <si>
    <t>DIPARTIMENTO PROGRAMMAZIONE, GESTIONE E TUTELE</t>
  </si>
  <si>
    <t>SERVIZIO GABINETTO DEL DIRETTORE GENERALE</t>
  </si>
  <si>
    <t>SERVIZIO PROGRAMMAZIONE PIANIFICAZIONE E VALUTAZIONE ATTIVITA' SANITARIA</t>
  </si>
  <si>
    <t>Tecnico Patrimoniale Progettazione, Manutenzione e gestione immobili ed impianti tecnologici</t>
  </si>
  <si>
    <t xml:space="preserve">Tecnico Patrimoniale </t>
  </si>
  <si>
    <t>Progettazione, Manutenzione e gestione immobili ed impianti tecnologici</t>
  </si>
  <si>
    <t>SETTORI ISPETTIVI</t>
  </si>
  <si>
    <t>In staff al Direttore Generale</t>
  </si>
  <si>
    <t xml:space="preserve">Servizio Ispettivo Centrale Sanitario (SICS) </t>
  </si>
  <si>
    <t>Servizio Ispettivo Centrale amministrativo (SICA)</t>
  </si>
  <si>
    <t>S.S.  non Dip.le</t>
  </si>
  <si>
    <t>Atti amministrativi e di alta direzione</t>
  </si>
  <si>
    <t>Rapporti con le parti sociali</t>
  </si>
  <si>
    <t xml:space="preserve">U.O.S. Coordinamento di attività di integrazione e comunitarie </t>
  </si>
  <si>
    <t>U.O. Materno-Infantile</t>
  </si>
  <si>
    <t>CURE PALLIATIVE PEDIATRICHE (Struttura complessa territorio/Ospedale)</t>
  </si>
  <si>
    <t>Malattie professionali e Sorveglianza Sanitaria</t>
  </si>
  <si>
    <t xml:space="preserve">TABELLA RIEPILOGATIVA STRUTTURE COMPLESSE E SEMPLICI </t>
  </si>
  <si>
    <t>Aggiornati al 01/01/2012 tutto italia sito internet</t>
  </si>
  <si>
    <t>Popolazione ASL NA3 SUD</t>
  </si>
  <si>
    <t>Residenti</t>
  </si>
  <si>
    <t>Assistibili</t>
  </si>
  <si>
    <t>Popolazione in base densità KMq</t>
  </si>
  <si>
    <t>Numero S.C. in base PL</t>
  </si>
  <si>
    <t>Numero S.C. previste</t>
  </si>
  <si>
    <t>sc</t>
  </si>
  <si>
    <t>ss</t>
  </si>
  <si>
    <t>Ristorazione pubblica e collettiva</t>
  </si>
  <si>
    <t>UOSD Pronto soccorso con OBI</t>
  </si>
  <si>
    <r>
      <t>UOSD</t>
    </r>
    <r>
      <rPr>
        <b/>
        <sz val="11"/>
        <color theme="1"/>
        <rFont val="Calibri"/>
        <family val="2"/>
        <scheme val="minor"/>
      </rPr>
      <t xml:space="preserve">  </t>
    </r>
    <r>
      <rPr>
        <sz val="10"/>
        <color theme="1"/>
        <rFont val="Calibri"/>
        <family val="2"/>
        <scheme val="minor"/>
      </rPr>
      <t>Pronto soccorso con OBI</t>
    </r>
  </si>
  <si>
    <t>totali strutture aziendali (osp + terr)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</si>
</sst>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#,##0.0"/>
    <numFmt numFmtId="165" formatCode="0.000"/>
    <numFmt numFmtId="166" formatCode="0.00;[Red]0.00"/>
    <numFmt numFmtId="167" formatCode="_-* #,##0_-;\-* #,##0_-;_-* &quot;-&quot;??_-;_-@_-"/>
  </numFmts>
  <fonts count="31">
    <font>
      <sz val="11"/>
      <color theme="1"/>
      <name val="Calibri"/>
      <family val="2"/>
      <scheme val="minor"/>
    </font>
    <font>
      <sz val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8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8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80"/>
      <name val="Arial Narrow"/>
      <family val="2"/>
    </font>
    <font>
      <b/>
      <sz val="14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Arial"/>
      <family val="2"/>
    </font>
    <font>
      <sz val="18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8"/>
      <name val="Calibri"/>
      <family val="2"/>
      <scheme val="minor"/>
    </font>
    <font>
      <b/>
      <u/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80"/>
      <name val="Eras Light ITC"/>
      <family val="2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29" fillId="0" borderId="0" applyFont="0" applyFill="0" applyBorder="0" applyAlignment="0" applyProtection="0"/>
  </cellStyleXfs>
  <cellXfs count="524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3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3" fontId="2" fillId="0" borderId="1" xfId="0" applyNumberFormat="1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3" fontId="2" fillId="0" borderId="8" xfId="0" applyNumberFormat="1" applyFont="1" applyBorder="1"/>
    <xf numFmtId="3" fontId="2" fillId="0" borderId="9" xfId="0" applyNumberFormat="1" applyFont="1" applyBorder="1"/>
    <xf numFmtId="0" fontId="2" fillId="0" borderId="1" xfId="0" applyFont="1" applyBorder="1" applyAlignment="1">
      <alignment vertical="top" wrapText="1"/>
    </xf>
    <xf numFmtId="3" fontId="2" fillId="0" borderId="2" xfId="0" applyNumberFormat="1" applyFont="1" applyBorder="1" applyAlignment="1">
      <alignment vertical="top" wrapText="1"/>
    </xf>
    <xf numFmtId="3" fontId="2" fillId="0" borderId="1" xfId="0" applyNumberFormat="1" applyFont="1" applyBorder="1"/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165" fontId="2" fillId="0" borderId="8" xfId="0" applyNumberFormat="1" applyFont="1" applyBorder="1" applyAlignment="1">
      <alignment vertical="top" wrapText="1"/>
    </xf>
    <xf numFmtId="165" fontId="2" fillId="0" borderId="1" xfId="0" applyNumberFormat="1" applyFont="1" applyBorder="1" applyAlignment="1">
      <alignment vertical="top" wrapText="1"/>
    </xf>
    <xf numFmtId="2" fontId="2" fillId="0" borderId="8" xfId="0" applyNumberFormat="1" applyFont="1" applyBorder="1" applyAlignment="1">
      <alignment vertical="top" wrapText="1"/>
    </xf>
    <xf numFmtId="2" fontId="2" fillId="0" borderId="1" xfId="0" applyNumberFormat="1" applyFont="1" applyBorder="1" applyAlignment="1">
      <alignment vertical="top" wrapText="1"/>
    </xf>
    <xf numFmtId="3" fontId="2" fillId="0" borderId="8" xfId="0" applyNumberFormat="1" applyFont="1" applyBorder="1" applyAlignment="1">
      <alignment vertical="top" wrapText="1"/>
    </xf>
    <xf numFmtId="3" fontId="2" fillId="0" borderId="15" xfId="0" applyNumberFormat="1" applyFont="1" applyBorder="1" applyAlignment="1">
      <alignment vertical="top" wrapText="1"/>
    </xf>
    <xf numFmtId="3" fontId="2" fillId="0" borderId="19" xfId="0" applyNumberFormat="1" applyFont="1" applyBorder="1" applyAlignment="1">
      <alignment vertical="top" wrapText="1"/>
    </xf>
    <xf numFmtId="2" fontId="2" fillId="0" borderId="15" xfId="0" applyNumberFormat="1" applyFont="1" applyBorder="1" applyAlignment="1">
      <alignment vertical="top" wrapText="1"/>
    </xf>
    <xf numFmtId="2" fontId="2" fillId="0" borderId="19" xfId="0" applyNumberFormat="1" applyFont="1" applyBorder="1" applyAlignment="1">
      <alignment vertical="top" wrapText="1"/>
    </xf>
    <xf numFmtId="165" fontId="2" fillId="0" borderId="19" xfId="0" applyNumberFormat="1" applyFont="1" applyBorder="1" applyAlignment="1">
      <alignment vertical="top" wrapText="1"/>
    </xf>
    <xf numFmtId="165" fontId="2" fillId="0" borderId="15" xfId="0" applyNumberFormat="1" applyFont="1" applyBorder="1" applyAlignment="1">
      <alignment vertical="top" wrapText="1"/>
    </xf>
    <xf numFmtId="2" fontId="2" fillId="0" borderId="25" xfId="0" applyNumberFormat="1" applyFont="1" applyBorder="1" applyAlignment="1">
      <alignment vertical="top" wrapText="1"/>
    </xf>
    <xf numFmtId="3" fontId="2" fillId="0" borderId="28" xfId="0" applyNumberFormat="1" applyFont="1" applyBorder="1" applyAlignment="1">
      <alignment vertical="top" wrapText="1"/>
    </xf>
    <xf numFmtId="164" fontId="2" fillId="0" borderId="31" xfId="0" applyNumberFormat="1" applyFont="1" applyBorder="1"/>
    <xf numFmtId="0" fontId="2" fillId="0" borderId="1" xfId="0" applyFont="1" applyBorder="1" applyAlignment="1">
      <alignment horizontal="left" vertical="top" wrapText="1"/>
    </xf>
    <xf numFmtId="0" fontId="2" fillId="0" borderId="28" xfId="0" applyFont="1" applyBorder="1" applyAlignment="1">
      <alignment vertical="top" wrapText="1"/>
    </xf>
    <xf numFmtId="3" fontId="2" fillId="0" borderId="35" xfId="0" applyNumberFormat="1" applyFont="1" applyBorder="1" applyAlignment="1">
      <alignment vertical="top" wrapText="1"/>
    </xf>
    <xf numFmtId="3" fontId="2" fillId="0" borderId="36" xfId="0" applyNumberFormat="1" applyFont="1" applyBorder="1"/>
    <xf numFmtId="3" fontId="2" fillId="0" borderId="31" xfId="0" applyNumberFormat="1" applyFont="1" applyBorder="1" applyAlignment="1">
      <alignment vertical="top" wrapText="1"/>
    </xf>
    <xf numFmtId="3" fontId="2" fillId="0" borderId="2" xfId="0" applyNumberFormat="1" applyFont="1" applyBorder="1"/>
    <xf numFmtId="3" fontId="2" fillId="0" borderId="16" xfId="0" applyNumberFormat="1" applyFont="1" applyBorder="1" applyAlignment="1">
      <alignment vertical="top" wrapText="1"/>
    </xf>
    <xf numFmtId="3" fontId="2" fillId="0" borderId="37" xfId="0" applyNumberFormat="1" applyFont="1" applyBorder="1" applyAlignment="1">
      <alignment vertical="top" wrapText="1"/>
    </xf>
    <xf numFmtId="0" fontId="2" fillId="0" borderId="36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2" fillId="0" borderId="37" xfId="0" applyFont="1" applyBorder="1" applyAlignment="1">
      <alignment vertical="top" wrapText="1"/>
    </xf>
    <xf numFmtId="0" fontId="2" fillId="0" borderId="38" xfId="0" applyFont="1" applyBorder="1" applyAlignment="1">
      <alignment vertical="top" wrapText="1"/>
    </xf>
    <xf numFmtId="3" fontId="2" fillId="0" borderId="9" xfId="0" applyNumberFormat="1" applyFont="1" applyBorder="1" applyAlignment="1">
      <alignment vertical="top" wrapText="1"/>
    </xf>
    <xf numFmtId="164" fontId="2" fillId="0" borderId="37" xfId="0" applyNumberFormat="1" applyFont="1" applyBorder="1"/>
    <xf numFmtId="0" fontId="0" fillId="0" borderId="0" xfId="0" applyAlignment="1">
      <alignment vertical="top"/>
    </xf>
    <xf numFmtId="0" fontId="0" fillId="0" borderId="26" xfId="0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12" fillId="0" borderId="18" xfId="0" applyFont="1" applyBorder="1" applyAlignment="1">
      <alignment vertical="top" wrapText="1"/>
    </xf>
    <xf numFmtId="0" fontId="11" fillId="0" borderId="0" xfId="0" applyFont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14" fillId="0" borderId="10" xfId="0" applyFont="1" applyBorder="1" applyAlignment="1">
      <alignment vertical="top" wrapText="1"/>
    </xf>
    <xf numFmtId="0" fontId="13" fillId="0" borderId="7" xfId="0" applyFont="1" applyBorder="1" applyAlignment="1">
      <alignment vertical="top" wrapText="1"/>
    </xf>
    <xf numFmtId="0" fontId="14" fillId="0" borderId="8" xfId="0" applyFont="1" applyBorder="1" applyAlignment="1">
      <alignment vertical="top" wrapText="1"/>
    </xf>
    <xf numFmtId="0" fontId="14" fillId="0" borderId="9" xfId="0" applyFont="1" applyBorder="1" applyAlignment="1">
      <alignment vertical="top" wrapText="1"/>
    </xf>
    <xf numFmtId="0" fontId="13" fillId="0" borderId="5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0" fontId="13" fillId="0" borderId="34" xfId="0" applyFont="1" applyBorder="1" applyAlignment="1">
      <alignment vertical="top" wrapText="1"/>
    </xf>
    <xf numFmtId="0" fontId="13" fillId="0" borderId="15" xfId="0" applyFont="1" applyBorder="1" applyAlignment="1">
      <alignment vertical="top" wrapText="1"/>
    </xf>
    <xf numFmtId="0" fontId="13" fillId="0" borderId="16" xfId="0" applyFont="1" applyBorder="1" applyAlignment="1">
      <alignment vertical="top" wrapText="1"/>
    </xf>
    <xf numFmtId="0" fontId="14" fillId="0" borderId="17" xfId="0" applyFont="1" applyBorder="1" applyAlignment="1">
      <alignment vertical="top" wrapText="1"/>
    </xf>
    <xf numFmtId="0" fontId="14" fillId="0" borderId="27" xfId="0" applyFont="1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top" wrapText="1"/>
    </xf>
    <xf numFmtId="0" fontId="14" fillId="0" borderId="3" xfId="0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14" fillId="0" borderId="34" xfId="0" applyFont="1" applyBorder="1" applyAlignment="1">
      <alignment vertical="top" wrapText="1"/>
    </xf>
    <xf numFmtId="0" fontId="14" fillId="0" borderId="15" xfId="0" applyFont="1" applyBorder="1" applyAlignment="1">
      <alignment vertical="top" wrapText="1"/>
    </xf>
    <xf numFmtId="0" fontId="14" fillId="0" borderId="16" xfId="0" applyFont="1" applyBorder="1" applyAlignment="1">
      <alignment vertical="top" wrapText="1"/>
    </xf>
    <xf numFmtId="0" fontId="14" fillId="0" borderId="56" xfId="0" applyFont="1" applyBorder="1" applyAlignment="1">
      <alignment vertical="top" wrapText="1"/>
    </xf>
    <xf numFmtId="0" fontId="14" fillId="0" borderId="13" xfId="0" applyFont="1" applyBorder="1" applyAlignment="1">
      <alignment vertical="top" wrapText="1"/>
    </xf>
    <xf numFmtId="0" fontId="14" fillId="0" borderId="45" xfId="0" applyFont="1" applyBorder="1" applyAlignment="1">
      <alignment vertical="top" wrapText="1"/>
    </xf>
    <xf numFmtId="0" fontId="14" fillId="0" borderId="27" xfId="0" applyFont="1" applyBorder="1" applyAlignment="1">
      <alignment horizontal="center" vertical="top" wrapText="1"/>
    </xf>
    <xf numFmtId="0" fontId="14" fillId="0" borderId="19" xfId="0" applyFont="1" applyBorder="1" applyAlignment="1">
      <alignment vertical="top" wrapText="1"/>
    </xf>
    <xf numFmtId="0" fontId="14" fillId="0" borderId="19" xfId="0" applyFont="1" applyBorder="1" applyAlignment="1">
      <alignment horizontal="center" vertical="top" wrapText="1"/>
    </xf>
    <xf numFmtId="0" fontId="14" fillId="0" borderId="12" xfId="0" applyFont="1" applyBorder="1" applyAlignment="1">
      <alignment vertical="top" wrapText="1"/>
    </xf>
    <xf numFmtId="0" fontId="14" fillId="0" borderId="8" xfId="0" applyFont="1" applyBorder="1" applyAlignment="1">
      <alignment horizontal="center" vertical="top" wrapText="1"/>
    </xf>
    <xf numFmtId="0" fontId="14" fillId="0" borderId="25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top" wrapText="1"/>
    </xf>
    <xf numFmtId="0" fontId="14" fillId="0" borderId="10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0" fontId="14" fillId="0" borderId="14" xfId="0" applyFont="1" applyBorder="1" applyAlignment="1">
      <alignment vertical="top" wrapText="1"/>
    </xf>
    <xf numFmtId="0" fontId="12" fillId="0" borderId="0" xfId="0" applyFont="1" applyAlignment="1">
      <alignment horizontal="justify" vertical="top" wrapText="1"/>
    </xf>
    <xf numFmtId="0" fontId="12" fillId="0" borderId="0" xfId="0" applyFont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4" fillId="0" borderId="58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4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vertical="top" wrapText="1"/>
    </xf>
    <xf numFmtId="0" fontId="12" fillId="0" borderId="21" xfId="0" applyFont="1" applyBorder="1" applyAlignment="1">
      <alignment vertical="top" wrapText="1"/>
    </xf>
    <xf numFmtId="0" fontId="16" fillId="0" borderId="7" xfId="0" applyFont="1" applyBorder="1" applyAlignment="1">
      <alignment vertical="top" wrapText="1"/>
    </xf>
    <xf numFmtId="0" fontId="15" fillId="0" borderId="3" xfId="0" applyFont="1" applyBorder="1" applyAlignment="1">
      <alignment vertical="top" wrapText="1"/>
    </xf>
    <xf numFmtId="0" fontId="15" fillId="0" borderId="4" xfId="0" applyFont="1" applyBorder="1" applyAlignment="1">
      <alignment vertical="top" wrapText="1"/>
    </xf>
    <xf numFmtId="0" fontId="15" fillId="0" borderId="56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10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8" fillId="0" borderId="0" xfId="0" applyFont="1" applyAlignment="1">
      <alignment vertical="top"/>
    </xf>
    <xf numFmtId="0" fontId="15" fillId="0" borderId="2" xfId="0" applyFont="1" applyBorder="1" applyAlignment="1">
      <alignment horizontal="center" vertical="top" wrapText="1"/>
    </xf>
    <xf numFmtId="0" fontId="16" fillId="0" borderId="34" xfId="0" applyFont="1" applyBorder="1" applyAlignment="1">
      <alignment vertical="top" wrapText="1"/>
    </xf>
    <xf numFmtId="0" fontId="16" fillId="0" borderId="15" xfId="0" applyFont="1" applyBorder="1" applyAlignment="1">
      <alignment horizontal="center" vertical="top" wrapText="1"/>
    </xf>
    <xf numFmtId="0" fontId="16" fillId="0" borderId="15" xfId="0" applyFont="1" applyBorder="1" applyAlignment="1">
      <alignment vertical="top" wrapText="1"/>
    </xf>
    <xf numFmtId="0" fontId="16" fillId="0" borderId="16" xfId="0" applyFont="1" applyBorder="1" applyAlignment="1">
      <alignment horizontal="center" vertical="top" wrapText="1"/>
    </xf>
    <xf numFmtId="0" fontId="16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center" vertical="top" wrapText="1"/>
    </xf>
    <xf numFmtId="0" fontId="15" fillId="0" borderId="0" xfId="0" applyFont="1" applyBorder="1" applyAlignment="1">
      <alignment vertical="top" wrapText="1"/>
    </xf>
    <xf numFmtId="0" fontId="15" fillId="0" borderId="15" xfId="0" applyFont="1" applyBorder="1" applyAlignment="1">
      <alignment horizontal="center" vertical="top" wrapText="1"/>
    </xf>
    <xf numFmtId="0" fontId="21" fillId="0" borderId="0" xfId="0" applyFont="1" applyAlignment="1">
      <alignment vertical="top"/>
    </xf>
    <xf numFmtId="0" fontId="15" fillId="0" borderId="8" xfId="0" applyFont="1" applyBorder="1" applyAlignment="1">
      <alignment horizontal="center" vertical="top" wrapText="1"/>
    </xf>
    <xf numFmtId="0" fontId="16" fillId="0" borderId="2" xfId="0" applyFont="1" applyBorder="1" applyAlignment="1">
      <alignment vertical="top" wrapText="1"/>
    </xf>
    <xf numFmtId="0" fontId="15" fillId="0" borderId="15" xfId="0" applyFont="1" applyBorder="1" applyAlignment="1">
      <alignment vertical="top" wrapText="1"/>
    </xf>
    <xf numFmtId="0" fontId="16" fillId="0" borderId="16" xfId="0" applyFont="1" applyBorder="1" applyAlignment="1">
      <alignment vertical="top" wrapText="1"/>
    </xf>
    <xf numFmtId="0" fontId="16" fillId="0" borderId="24" xfId="0" applyFont="1" applyBorder="1" applyAlignment="1">
      <alignment vertical="top" wrapText="1"/>
    </xf>
    <xf numFmtId="0" fontId="16" fillId="0" borderId="25" xfId="0" applyFont="1" applyBorder="1" applyAlignment="1">
      <alignment horizontal="center" vertical="top" wrapText="1"/>
    </xf>
    <xf numFmtId="0" fontId="16" fillId="0" borderId="25" xfId="0" applyFont="1" applyBorder="1" applyAlignment="1">
      <alignment vertical="top" wrapText="1"/>
    </xf>
    <xf numFmtId="0" fontId="13" fillId="0" borderId="49" xfId="0" applyFont="1" applyFill="1" applyBorder="1" applyAlignment="1">
      <alignment vertical="top" wrapText="1"/>
    </xf>
    <xf numFmtId="0" fontId="13" fillId="0" borderId="5" xfId="0" applyFont="1" applyFill="1" applyBorder="1" applyAlignment="1">
      <alignment vertical="top" wrapText="1"/>
    </xf>
    <xf numFmtId="0" fontId="17" fillId="0" borderId="49" xfId="0" applyFont="1" applyFill="1" applyBorder="1" applyAlignment="1">
      <alignment vertical="top" wrapText="1"/>
    </xf>
    <xf numFmtId="0" fontId="13" fillId="0" borderId="34" xfId="0" applyFont="1" applyFill="1" applyBorder="1" applyAlignment="1">
      <alignment vertical="top" wrapText="1"/>
    </xf>
    <xf numFmtId="0" fontId="13" fillId="0" borderId="7" xfId="0" applyFont="1" applyFill="1" applyBorder="1" applyAlignment="1">
      <alignment vertical="top" wrapText="1"/>
    </xf>
    <xf numFmtId="0" fontId="14" fillId="0" borderId="3" xfId="0" applyFont="1" applyFill="1" applyBorder="1" applyAlignment="1">
      <alignment vertical="top" wrapText="1"/>
    </xf>
    <xf numFmtId="0" fontId="14" fillId="0" borderId="4" xfId="0" applyFont="1" applyFill="1" applyBorder="1" applyAlignment="1">
      <alignment vertical="top" wrapText="1"/>
    </xf>
    <xf numFmtId="0" fontId="14" fillId="0" borderId="17" xfId="0" applyFont="1" applyFill="1" applyBorder="1" applyAlignment="1">
      <alignment vertical="top" wrapText="1"/>
    </xf>
    <xf numFmtId="0" fontId="14" fillId="0" borderId="27" xfId="0" applyFont="1" applyFill="1" applyBorder="1" applyAlignment="1">
      <alignment horizontal="center" vertical="top" wrapText="1"/>
    </xf>
    <xf numFmtId="0" fontId="14" fillId="0" borderId="27" xfId="0" applyFont="1" applyFill="1" applyBorder="1" applyAlignment="1">
      <alignment vertical="top" wrapText="1"/>
    </xf>
    <xf numFmtId="0" fontId="14" fillId="0" borderId="45" xfId="0" applyFont="1" applyFill="1" applyBorder="1" applyAlignment="1">
      <alignment vertical="top" wrapText="1"/>
    </xf>
    <xf numFmtId="0" fontId="14" fillId="0" borderId="18" xfId="0" applyFont="1" applyFill="1" applyBorder="1" applyAlignment="1">
      <alignment vertical="top" wrapText="1"/>
    </xf>
    <xf numFmtId="0" fontId="14" fillId="0" borderId="19" xfId="0" applyFont="1" applyFill="1" applyBorder="1" applyAlignment="1">
      <alignment horizontal="center" vertical="top" wrapText="1"/>
    </xf>
    <xf numFmtId="0" fontId="14" fillId="0" borderId="19" xfId="0" applyFont="1" applyFill="1" applyBorder="1" applyAlignment="1">
      <alignment vertical="top" wrapText="1"/>
    </xf>
    <xf numFmtId="0" fontId="14" fillId="0" borderId="28" xfId="0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vertical="top" wrapText="1"/>
    </xf>
    <xf numFmtId="0" fontId="14" fillId="0" borderId="58" xfId="0" applyFont="1" applyFill="1" applyBorder="1" applyAlignment="1">
      <alignment horizontal="center" vertical="top" wrapText="1"/>
    </xf>
    <xf numFmtId="0" fontId="14" fillId="0" borderId="52" xfId="0" applyFont="1" applyFill="1" applyBorder="1" applyAlignment="1">
      <alignment vertical="top" wrapText="1"/>
    </xf>
    <xf numFmtId="0" fontId="14" fillId="0" borderId="8" xfId="0" applyFont="1" applyFill="1" applyBorder="1" applyAlignment="1">
      <alignment vertical="top" wrapText="1"/>
    </xf>
    <xf numFmtId="0" fontId="14" fillId="0" borderId="9" xfId="0" applyFont="1" applyFill="1" applyBorder="1" applyAlignment="1">
      <alignment horizontal="center" vertical="top" wrapText="1"/>
    </xf>
    <xf numFmtId="0" fontId="14" fillId="0" borderId="25" xfId="0" applyFont="1" applyFill="1" applyBorder="1" applyAlignment="1">
      <alignment vertical="top" wrapText="1"/>
    </xf>
    <xf numFmtId="0" fontId="14" fillId="0" borderId="14" xfId="0" applyFont="1" applyFill="1" applyBorder="1" applyAlignment="1">
      <alignment vertical="top" wrapText="1"/>
    </xf>
    <xf numFmtId="0" fontId="14" fillId="0" borderId="15" xfId="0" applyFont="1" applyFill="1" applyBorder="1" applyAlignment="1">
      <alignment horizontal="center" vertical="top" wrapText="1"/>
    </xf>
    <xf numFmtId="0" fontId="14" fillId="0" borderId="15" xfId="0" applyFont="1" applyFill="1" applyBorder="1" applyAlignment="1">
      <alignment vertical="top" wrapText="1"/>
    </xf>
    <xf numFmtId="0" fontId="14" fillId="0" borderId="16" xfId="0" applyFont="1" applyFill="1" applyBorder="1" applyAlignment="1">
      <alignment horizontal="center" vertical="top" wrapText="1"/>
    </xf>
    <xf numFmtId="0" fontId="14" fillId="0" borderId="24" xfId="0" applyFont="1" applyFill="1" applyBorder="1" applyAlignment="1">
      <alignment vertical="top" wrapText="1"/>
    </xf>
    <xf numFmtId="0" fontId="14" fillId="0" borderId="25" xfId="0" applyFont="1" applyFill="1" applyBorder="1" applyAlignment="1">
      <alignment horizontal="center" vertical="top" wrapText="1"/>
    </xf>
    <xf numFmtId="0" fontId="14" fillId="0" borderId="47" xfId="0" applyFont="1" applyFill="1" applyBorder="1" applyAlignment="1">
      <alignment horizontal="center" vertical="top" wrapText="1"/>
    </xf>
    <xf numFmtId="0" fontId="14" fillId="0" borderId="30" xfId="0" applyFont="1" applyFill="1" applyBorder="1" applyAlignment="1">
      <alignment vertical="top" wrapText="1"/>
    </xf>
    <xf numFmtId="0" fontId="14" fillId="0" borderId="46" xfId="0" applyFont="1" applyFill="1" applyBorder="1" applyAlignment="1">
      <alignment horizontal="center" vertical="top" wrapText="1"/>
    </xf>
    <xf numFmtId="0" fontId="14" fillId="0" borderId="46" xfId="0" applyFont="1" applyFill="1" applyBorder="1" applyAlignment="1">
      <alignment vertical="top" wrapText="1"/>
    </xf>
    <xf numFmtId="0" fontId="14" fillId="0" borderId="57" xfId="0" applyFont="1" applyFill="1" applyBorder="1" applyAlignment="1">
      <alignment horizontal="center" vertical="top" wrapText="1"/>
    </xf>
    <xf numFmtId="0" fontId="14" fillId="0" borderId="12" xfId="0" applyFont="1" applyFill="1" applyBorder="1" applyAlignment="1">
      <alignment vertical="top" wrapText="1"/>
    </xf>
    <xf numFmtId="0" fontId="14" fillId="0" borderId="8" xfId="0" applyFont="1" applyFill="1" applyBorder="1" applyAlignment="1">
      <alignment horizontal="center" vertical="top" wrapText="1"/>
    </xf>
    <xf numFmtId="0" fontId="14" fillId="0" borderId="41" xfId="0" applyFont="1" applyFill="1" applyBorder="1" applyAlignment="1">
      <alignment vertical="top" wrapText="1"/>
    </xf>
    <xf numFmtId="0" fontId="14" fillId="0" borderId="55" xfId="0" applyFont="1" applyFill="1" applyBorder="1" applyAlignment="1">
      <alignment vertical="top" wrapText="1"/>
    </xf>
    <xf numFmtId="0" fontId="14" fillId="0" borderId="45" xfId="0" applyFont="1" applyFill="1" applyBorder="1" applyAlignment="1">
      <alignment horizontal="center" vertical="top" wrapText="1"/>
    </xf>
    <xf numFmtId="0" fontId="14" fillId="0" borderId="32" xfId="0" applyFont="1" applyFill="1" applyBorder="1" applyAlignment="1">
      <alignment vertical="top" wrapText="1"/>
    </xf>
    <xf numFmtId="0" fontId="14" fillId="0" borderId="32" xfId="0" applyFont="1" applyFill="1" applyBorder="1" applyAlignment="1">
      <alignment horizontal="center" vertical="top" wrapText="1"/>
    </xf>
    <xf numFmtId="0" fontId="14" fillId="0" borderId="40" xfId="0" applyFont="1" applyFill="1" applyBorder="1" applyAlignment="1">
      <alignment vertical="top" wrapText="1"/>
    </xf>
    <xf numFmtId="0" fontId="14" fillId="0" borderId="22" xfId="0" applyFont="1" applyFill="1" applyBorder="1" applyAlignment="1">
      <alignment vertical="top" wrapText="1"/>
    </xf>
    <xf numFmtId="0" fontId="14" fillId="0" borderId="22" xfId="0" applyFont="1" applyFill="1" applyBorder="1" applyAlignment="1">
      <alignment horizontal="center" vertical="top" wrapText="1"/>
    </xf>
    <xf numFmtId="0" fontId="14" fillId="0" borderId="56" xfId="0" applyFont="1" applyFill="1" applyBorder="1" applyAlignment="1">
      <alignment vertical="top" wrapText="1"/>
    </xf>
    <xf numFmtId="0" fontId="14" fillId="0" borderId="10" xfId="0" applyFont="1" applyFill="1" applyBorder="1" applyAlignment="1">
      <alignment horizontal="center" vertical="top" wrapText="1"/>
    </xf>
    <xf numFmtId="0" fontId="14" fillId="0" borderId="10" xfId="0" applyFont="1" applyFill="1" applyBorder="1" applyAlignment="1">
      <alignment vertical="top" wrapText="1"/>
    </xf>
    <xf numFmtId="0" fontId="14" fillId="0" borderId="11" xfId="0" applyFont="1" applyFill="1" applyBorder="1" applyAlignment="1">
      <alignment horizontal="center" vertical="top" wrapText="1"/>
    </xf>
    <xf numFmtId="0" fontId="14" fillId="0" borderId="20" xfId="0" applyFont="1" applyFill="1" applyBorder="1" applyAlignment="1">
      <alignment vertical="top" wrapText="1"/>
    </xf>
    <xf numFmtId="0" fontId="14" fillId="0" borderId="0" xfId="0" applyFont="1" applyFill="1" applyAlignment="1">
      <alignment vertical="top" wrapText="1"/>
    </xf>
    <xf numFmtId="0" fontId="14" fillId="0" borderId="0" xfId="0" applyFont="1" applyFill="1" applyBorder="1" applyAlignment="1">
      <alignment vertical="top" wrapText="1"/>
    </xf>
    <xf numFmtId="0" fontId="14" fillId="0" borderId="5" xfId="0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vertical="top" wrapText="1"/>
    </xf>
    <xf numFmtId="0" fontId="14" fillId="0" borderId="2" xfId="0" applyFont="1" applyFill="1" applyBorder="1" applyAlignment="1">
      <alignment vertical="top" wrapText="1"/>
    </xf>
    <xf numFmtId="0" fontId="14" fillId="0" borderId="39" xfId="0" applyFont="1" applyFill="1" applyBorder="1" applyAlignment="1">
      <alignment vertical="top" wrapText="1"/>
    </xf>
    <xf numFmtId="0" fontId="14" fillId="0" borderId="53" xfId="0" applyFont="1" applyFill="1" applyBorder="1" applyAlignment="1">
      <alignment vertical="top" wrapText="1"/>
    </xf>
    <xf numFmtId="0" fontId="14" fillId="0" borderId="13" xfId="0" applyFont="1" applyFill="1" applyBorder="1" applyAlignment="1">
      <alignment vertical="top" wrapText="1"/>
    </xf>
    <xf numFmtId="0" fontId="14" fillId="0" borderId="42" xfId="0" applyFont="1" applyFill="1" applyBorder="1" applyAlignment="1">
      <alignment vertical="top" wrapText="1"/>
    </xf>
    <xf numFmtId="0" fontId="14" fillId="0" borderId="11" xfId="0" applyFont="1" applyFill="1" applyBorder="1" applyAlignment="1">
      <alignment vertical="top" wrapText="1"/>
    </xf>
    <xf numFmtId="0" fontId="14" fillId="0" borderId="28" xfId="0" applyFont="1" applyFill="1" applyBorder="1" applyAlignment="1">
      <alignment vertical="top" wrapText="1"/>
    </xf>
    <xf numFmtId="0" fontId="14" fillId="0" borderId="16" xfId="0" applyFont="1" applyFill="1" applyBorder="1" applyAlignment="1">
      <alignment vertical="top" wrapText="1"/>
    </xf>
    <xf numFmtId="0" fontId="14" fillId="0" borderId="47" xfId="0" applyFont="1" applyFill="1" applyBorder="1" applyAlignment="1">
      <alignment vertical="top" wrapText="1"/>
    </xf>
    <xf numFmtId="0" fontId="15" fillId="0" borderId="19" xfId="0" applyFont="1" applyFill="1" applyBorder="1" applyAlignment="1">
      <alignment vertical="top" wrapText="1"/>
    </xf>
    <xf numFmtId="0" fontId="13" fillId="0" borderId="18" xfId="0" applyFont="1" applyFill="1" applyBorder="1" applyAlignment="1">
      <alignment vertical="top" wrapText="1"/>
    </xf>
    <xf numFmtId="0" fontId="13" fillId="0" borderId="19" xfId="0" applyFont="1" applyFill="1" applyBorder="1" applyAlignment="1">
      <alignment horizontal="center" vertical="top" wrapText="1"/>
    </xf>
    <xf numFmtId="0" fontId="13" fillId="0" borderId="19" xfId="0" applyFont="1" applyFill="1" applyBorder="1" applyAlignment="1">
      <alignment vertical="top" wrapText="1"/>
    </xf>
    <xf numFmtId="0" fontId="16" fillId="0" borderId="19" xfId="0" applyFont="1" applyFill="1" applyBorder="1" applyAlignment="1">
      <alignment vertical="top" wrapText="1"/>
    </xf>
    <xf numFmtId="0" fontId="13" fillId="0" borderId="28" xfId="0" applyFont="1" applyFill="1" applyBorder="1" applyAlignment="1">
      <alignment vertical="top" wrapText="1"/>
    </xf>
    <xf numFmtId="0" fontId="14" fillId="0" borderId="2" xfId="0" applyFont="1" applyFill="1" applyBorder="1" applyAlignment="1">
      <alignment horizontal="center" vertical="top" wrapText="1"/>
    </xf>
    <xf numFmtId="0" fontId="14" fillId="0" borderId="34" xfId="0" applyFont="1" applyFill="1" applyBorder="1" applyAlignment="1">
      <alignment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vertical="top" wrapText="1"/>
    </xf>
    <xf numFmtId="0" fontId="13" fillId="0" borderId="16" xfId="0" applyFont="1" applyFill="1" applyBorder="1" applyAlignment="1">
      <alignment vertical="top" wrapText="1"/>
    </xf>
    <xf numFmtId="0" fontId="16" fillId="0" borderId="7" xfId="0" applyFont="1" applyFill="1" applyBorder="1" applyAlignment="1">
      <alignment vertical="top" wrapText="1"/>
    </xf>
    <xf numFmtId="0" fontId="13" fillId="0" borderId="24" xfId="0" applyFont="1" applyFill="1" applyBorder="1" applyAlignment="1">
      <alignment vertical="top" wrapText="1"/>
    </xf>
    <xf numFmtId="0" fontId="13" fillId="0" borderId="25" xfId="0" applyFont="1" applyFill="1" applyBorder="1" applyAlignment="1">
      <alignment horizontal="center" vertical="top" wrapText="1"/>
    </xf>
    <xf numFmtId="0" fontId="13" fillId="0" borderId="25" xfId="0" applyFont="1" applyFill="1" applyBorder="1" applyAlignment="1">
      <alignment vertical="top" wrapText="1"/>
    </xf>
    <xf numFmtId="0" fontId="16" fillId="0" borderId="25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vertical="top"/>
    </xf>
    <xf numFmtId="0" fontId="13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center" vertical="top" wrapText="1"/>
    </xf>
    <xf numFmtId="0" fontId="17" fillId="0" borderId="5" xfId="0" applyFont="1" applyFill="1" applyBorder="1" applyAlignment="1">
      <alignment vertical="top" wrapText="1"/>
    </xf>
    <xf numFmtId="0" fontId="14" fillId="0" borderId="26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3" fillId="0" borderId="26" xfId="0" applyFont="1" applyBorder="1" applyAlignment="1">
      <alignment vertical="top" wrapText="1"/>
    </xf>
    <xf numFmtId="0" fontId="13" fillId="0" borderId="26" xfId="0" applyFont="1" applyBorder="1" applyAlignment="1">
      <alignment horizontal="center" vertical="top" wrapText="1"/>
    </xf>
    <xf numFmtId="0" fontId="19" fillId="0" borderId="1" xfId="0" applyFont="1" applyBorder="1" applyAlignment="1">
      <alignment vertical="top"/>
    </xf>
    <xf numFmtId="0" fontId="19" fillId="0" borderId="26" xfId="0" applyFont="1" applyBorder="1" applyAlignment="1">
      <alignment vertical="top"/>
    </xf>
    <xf numFmtId="0" fontId="15" fillId="0" borderId="10" xfId="0" applyFont="1" applyFill="1" applyBorder="1" applyAlignment="1">
      <alignment horizontal="center" vertical="top" wrapText="1"/>
    </xf>
    <xf numFmtId="0" fontId="15" fillId="0" borderId="11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vertical="top" wrapText="1"/>
    </xf>
    <xf numFmtId="0" fontId="13" fillId="0" borderId="3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vertical="top" wrapText="1"/>
    </xf>
    <xf numFmtId="0" fontId="13" fillId="0" borderId="6" xfId="0" applyFont="1" applyFill="1" applyBorder="1" applyAlignment="1">
      <alignment vertical="top" wrapText="1"/>
    </xf>
    <xf numFmtId="0" fontId="15" fillId="0" borderId="3" xfId="0" applyFont="1" applyFill="1" applyBorder="1" applyAlignment="1">
      <alignment vertical="top" wrapText="1"/>
    </xf>
    <xf numFmtId="0" fontId="15" fillId="0" borderId="4" xfId="0" applyFont="1" applyFill="1" applyBorder="1" applyAlignment="1">
      <alignment vertical="top" wrapText="1"/>
    </xf>
    <xf numFmtId="0" fontId="15" fillId="0" borderId="56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center" vertical="top" wrapText="1"/>
    </xf>
    <xf numFmtId="0" fontId="15" fillId="0" borderId="10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15" fillId="0" borderId="2" xfId="0" applyFont="1" applyFill="1" applyBorder="1" applyAlignment="1">
      <alignment vertical="top" wrapText="1"/>
    </xf>
    <xf numFmtId="0" fontId="15" fillId="0" borderId="5" xfId="0" applyFont="1" applyFill="1" applyBorder="1" applyAlignment="1">
      <alignment vertical="top" wrapText="1"/>
    </xf>
    <xf numFmtId="0" fontId="16" fillId="0" borderId="24" xfId="0" applyFont="1" applyFill="1" applyBorder="1" applyAlignment="1">
      <alignment vertical="top" wrapText="1"/>
    </xf>
    <xf numFmtId="0" fontId="16" fillId="0" borderId="25" xfId="0" applyFont="1" applyFill="1" applyBorder="1" applyAlignment="1">
      <alignment vertical="top" wrapText="1"/>
    </xf>
    <xf numFmtId="0" fontId="16" fillId="0" borderId="15" xfId="0" applyFont="1" applyFill="1" applyBorder="1" applyAlignment="1">
      <alignment vertical="top" wrapText="1"/>
    </xf>
    <xf numFmtId="0" fontId="16" fillId="0" borderId="15" xfId="0" applyFont="1" applyFill="1" applyBorder="1" applyAlignment="1">
      <alignment horizontal="center" vertical="top" wrapText="1"/>
    </xf>
    <xf numFmtId="0" fontId="16" fillId="0" borderId="16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166" fontId="4" fillId="0" borderId="1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0" fontId="24" fillId="0" borderId="0" xfId="0" applyFont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14" fillId="0" borderId="26" xfId="0" applyFont="1" applyBorder="1" applyAlignment="1">
      <alignment vertical="top"/>
    </xf>
    <xf numFmtId="0" fontId="15" fillId="0" borderId="40" xfId="0" applyFont="1" applyBorder="1" applyAlignment="1">
      <alignment vertical="top" wrapText="1"/>
    </xf>
    <xf numFmtId="0" fontId="15" fillId="0" borderId="9" xfId="0" applyFont="1" applyBorder="1" applyAlignment="1">
      <alignment horizontal="center" vertical="top" wrapText="1"/>
    </xf>
    <xf numFmtId="0" fontId="15" fillId="0" borderId="16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22" fillId="0" borderId="5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22" fillId="0" borderId="34" xfId="0" applyFont="1" applyBorder="1" applyAlignment="1">
      <alignment vertical="top" wrapText="1"/>
    </xf>
    <xf numFmtId="0" fontId="17" fillId="0" borderId="15" xfId="0" applyFont="1" applyBorder="1" applyAlignment="1">
      <alignment horizontal="center" vertical="top" wrapText="1"/>
    </xf>
    <xf numFmtId="0" fontId="22" fillId="0" borderId="15" xfId="0" applyFont="1" applyBorder="1" applyAlignment="1">
      <alignment vertical="top" wrapText="1"/>
    </xf>
    <xf numFmtId="0" fontId="22" fillId="0" borderId="16" xfId="0" applyFont="1" applyBorder="1" applyAlignment="1">
      <alignment vertical="top" wrapText="1"/>
    </xf>
    <xf numFmtId="0" fontId="23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center" vertical="top"/>
    </xf>
    <xf numFmtId="0" fontId="25" fillId="0" borderId="32" xfId="0" applyFont="1" applyBorder="1" applyAlignment="1">
      <alignment horizontal="center" vertical="top" wrapText="1"/>
    </xf>
    <xf numFmtId="0" fontId="0" fillId="0" borderId="0" xfId="0" applyFont="1" applyBorder="1" applyAlignment="1">
      <alignment vertical="top" wrapText="1"/>
    </xf>
    <xf numFmtId="0" fontId="25" fillId="0" borderId="40" xfId="0" applyFont="1" applyBorder="1" applyAlignment="1">
      <alignment horizontal="center" vertical="top" wrapText="1"/>
    </xf>
    <xf numFmtId="0" fontId="26" fillId="0" borderId="8" xfId="0" applyFont="1" applyBorder="1" applyAlignment="1">
      <alignment horizontal="center" vertical="top" wrapText="1"/>
    </xf>
    <xf numFmtId="0" fontId="26" fillId="0" borderId="9" xfId="0" applyFont="1" applyBorder="1" applyAlignment="1">
      <alignment horizontal="center" vertical="top" wrapText="1"/>
    </xf>
    <xf numFmtId="0" fontId="26" fillId="0" borderId="0" xfId="0" applyFont="1" applyAlignment="1">
      <alignment horizontal="center" vertical="top" wrapText="1"/>
    </xf>
    <xf numFmtId="0" fontId="25" fillId="0" borderId="43" xfId="0" applyFont="1" applyBorder="1" applyAlignment="1">
      <alignment horizontal="center" vertical="top" wrapText="1"/>
    </xf>
    <xf numFmtId="0" fontId="26" fillId="0" borderId="40" xfId="0" applyFont="1" applyBorder="1" applyAlignment="1">
      <alignment horizontal="center" vertical="top" wrapText="1"/>
    </xf>
    <xf numFmtId="0" fontId="26" fillId="0" borderId="12" xfId="0" applyFont="1" applyBorder="1" applyAlignment="1">
      <alignment horizontal="center" vertical="top" wrapText="1"/>
    </xf>
    <xf numFmtId="0" fontId="0" fillId="0" borderId="48" xfId="0" applyFont="1" applyBorder="1" applyAlignment="1">
      <alignment vertical="top"/>
    </xf>
    <xf numFmtId="0" fontId="0" fillId="0" borderId="0" xfId="0" applyFont="1" applyBorder="1" applyAlignment="1">
      <alignment vertical="top"/>
    </xf>
    <xf numFmtId="0" fontId="25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/>
    </xf>
    <xf numFmtId="0" fontId="22" fillId="0" borderId="0" xfId="0" applyFont="1" applyBorder="1" applyAlignment="1">
      <alignment horizontal="center" vertical="top"/>
    </xf>
    <xf numFmtId="0" fontId="17" fillId="0" borderId="0" xfId="0" applyFont="1" applyBorder="1" applyAlignment="1">
      <alignment horizontal="center" vertical="top"/>
    </xf>
    <xf numFmtId="0" fontId="0" fillId="0" borderId="43" xfId="0" applyFont="1" applyBorder="1" applyAlignment="1">
      <alignment vertical="top" wrapText="1"/>
    </xf>
    <xf numFmtId="0" fontId="0" fillId="0" borderId="49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/>
    </xf>
    <xf numFmtId="0" fontId="17" fillId="0" borderId="50" xfId="0" applyFont="1" applyBorder="1" applyAlignment="1">
      <alignment vertical="top"/>
    </xf>
    <xf numFmtId="0" fontId="0" fillId="0" borderId="1" xfId="0" applyFont="1" applyBorder="1" applyAlignment="1">
      <alignment vertical="top"/>
    </xf>
    <xf numFmtId="0" fontId="14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vertical="center" wrapText="1"/>
    </xf>
    <xf numFmtId="0" fontId="22" fillId="0" borderId="25" xfId="0" applyFont="1" applyFill="1" applyBorder="1" applyAlignment="1">
      <alignment vertical="top" wrapText="1"/>
    </xf>
    <xf numFmtId="0" fontId="22" fillId="0" borderId="25" xfId="0" applyFont="1" applyFill="1" applyBorder="1" applyAlignment="1">
      <alignment horizontal="center" vertical="top" wrapText="1"/>
    </xf>
    <xf numFmtId="0" fontId="13" fillId="0" borderId="30" xfId="0" applyFont="1" applyBorder="1" applyAlignment="1">
      <alignment vertical="top" wrapText="1"/>
    </xf>
    <xf numFmtId="0" fontId="13" fillId="0" borderId="46" xfId="0" applyFont="1" applyBorder="1" applyAlignment="1">
      <alignment horizontal="center" vertical="top" wrapText="1"/>
    </xf>
    <xf numFmtId="0" fontId="13" fillId="0" borderId="46" xfId="0" applyFont="1" applyBorder="1" applyAlignment="1">
      <alignment vertical="top" wrapText="1"/>
    </xf>
    <xf numFmtId="0" fontId="13" fillId="0" borderId="10" xfId="0" applyFont="1" applyBorder="1" applyAlignment="1">
      <alignment vertical="top" wrapText="1"/>
    </xf>
    <xf numFmtId="0" fontId="13" fillId="0" borderId="1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4" fillId="0" borderId="27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6" xfId="0" applyFont="1" applyBorder="1" applyAlignment="1">
      <alignment horizontal="center" vertical="top" wrapText="1"/>
    </xf>
    <xf numFmtId="0" fontId="14" fillId="0" borderId="55" xfId="0" applyFont="1" applyBorder="1" applyAlignment="1">
      <alignment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44" xfId="0" applyFont="1" applyBorder="1" applyAlignment="1">
      <alignment vertical="top" wrapText="1"/>
    </xf>
    <xf numFmtId="0" fontId="14" fillId="0" borderId="20" xfId="0" applyFont="1" applyBorder="1" applyAlignment="1">
      <alignment horizontal="center" vertical="center" wrapText="1"/>
    </xf>
    <xf numFmtId="0" fontId="12" fillId="0" borderId="20" xfId="0" applyFont="1" applyBorder="1" applyAlignment="1">
      <alignment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44" xfId="0" applyFont="1" applyBorder="1" applyAlignment="1">
      <alignment vertical="center" wrapText="1"/>
    </xf>
    <xf numFmtId="0" fontId="14" fillId="0" borderId="28" xfId="0" applyFont="1" applyBorder="1" applyAlignment="1">
      <alignment horizontal="center" vertical="center" wrapText="1"/>
    </xf>
    <xf numFmtId="0" fontId="12" fillId="0" borderId="21" xfId="0" applyFont="1" applyBorder="1" applyAlignment="1">
      <alignment vertical="center" wrapText="1"/>
    </xf>
    <xf numFmtId="0" fontId="12" fillId="0" borderId="18" xfId="0" applyFont="1" applyBorder="1" applyAlignment="1">
      <alignment horizontal="justify" vertical="top" wrapText="1"/>
    </xf>
    <xf numFmtId="0" fontId="22" fillId="0" borderId="19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top" wrapText="1"/>
    </xf>
    <xf numFmtId="0" fontId="14" fillId="0" borderId="60" xfId="0" applyFont="1" applyBorder="1" applyAlignment="1">
      <alignment vertical="top" wrapText="1"/>
    </xf>
    <xf numFmtId="0" fontId="14" fillId="0" borderId="46" xfId="0" applyFont="1" applyBorder="1" applyAlignment="1">
      <alignment vertical="center" wrapText="1"/>
    </xf>
    <xf numFmtId="0" fontId="14" fillId="0" borderId="46" xfId="0" applyFont="1" applyBorder="1" applyAlignment="1">
      <alignment horizontal="center" vertical="top" wrapText="1"/>
    </xf>
    <xf numFmtId="0" fontId="14" fillId="0" borderId="40" xfId="0" applyFont="1" applyBorder="1" applyAlignment="1">
      <alignment vertical="top" wrapText="1"/>
    </xf>
    <xf numFmtId="0" fontId="14" fillId="0" borderId="9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top" wrapText="1"/>
    </xf>
    <xf numFmtId="0" fontId="14" fillId="0" borderId="57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22" fillId="0" borderId="18" xfId="0" applyFont="1" applyFill="1" applyBorder="1" applyAlignment="1">
      <alignment vertical="top" wrapText="1"/>
    </xf>
    <xf numFmtId="0" fontId="22" fillId="0" borderId="19" xfId="0" applyFont="1" applyFill="1" applyBorder="1" applyAlignment="1">
      <alignment horizontal="center" vertical="top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top" wrapText="1"/>
    </xf>
    <xf numFmtId="0" fontId="17" fillId="0" borderId="7" xfId="0" applyFont="1" applyFill="1" applyBorder="1" applyAlignment="1">
      <alignment vertical="top" wrapText="1"/>
    </xf>
    <xf numFmtId="0" fontId="14" fillId="0" borderId="56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vertical="top" wrapText="1"/>
    </xf>
    <xf numFmtId="0" fontId="15" fillId="0" borderId="27" xfId="0" applyFont="1" applyFill="1" applyBorder="1" applyAlignment="1">
      <alignment horizontal="center" vertical="top" wrapText="1"/>
    </xf>
    <xf numFmtId="0" fontId="22" fillId="0" borderId="45" xfId="0" applyFont="1" applyFill="1" applyBorder="1" applyAlignment="1">
      <alignment horizontal="center" vertical="top" wrapText="1"/>
    </xf>
    <xf numFmtId="0" fontId="22" fillId="0" borderId="10" xfId="0" applyFont="1" applyFill="1" applyBorder="1" applyAlignment="1">
      <alignment horizontal="center" vertical="top" wrapText="1"/>
    </xf>
    <xf numFmtId="0" fontId="14" fillId="0" borderId="10" xfId="0" applyFont="1" applyFill="1" applyBorder="1" applyAlignment="1">
      <alignment horizontal="center" vertical="top" wrapText="1"/>
    </xf>
    <xf numFmtId="0" fontId="14" fillId="0" borderId="46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14" fillId="0" borderId="39" xfId="0" applyFont="1" applyFill="1" applyBorder="1" applyAlignment="1">
      <alignment horizontal="center" vertical="top" wrapText="1"/>
    </xf>
    <xf numFmtId="0" fontId="17" fillId="0" borderId="33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7" fillId="0" borderId="49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26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30" fillId="0" borderId="0" xfId="0" applyFont="1"/>
    <xf numFmtId="2" fontId="0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167" fontId="0" fillId="0" borderId="1" xfId="1" applyNumberFormat="1" applyFont="1" applyBorder="1" applyAlignment="1">
      <alignment vertical="top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4" fillId="0" borderId="21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167" fontId="5" fillId="0" borderId="1" xfId="1" applyNumberFormat="1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15" fillId="0" borderId="10" xfId="0" applyFont="1" applyBorder="1" applyAlignment="1">
      <alignment horizontal="center" vertical="top" wrapText="1"/>
    </xf>
    <xf numFmtId="2" fontId="4" fillId="0" borderId="26" xfId="0" applyNumberFormat="1" applyFont="1" applyBorder="1" applyAlignment="1">
      <alignment horizontal="center" vertical="top" wrapText="1"/>
    </xf>
    <xf numFmtId="2" fontId="4" fillId="0" borderId="63" xfId="0" applyNumberFormat="1" applyFont="1" applyBorder="1" applyAlignment="1">
      <alignment horizontal="center" vertical="top" wrapText="1"/>
    </xf>
    <xf numFmtId="2" fontId="16" fillId="0" borderId="14" xfId="0" applyNumberFormat="1" applyFont="1" applyBorder="1" applyAlignment="1">
      <alignment horizontal="center" vertical="top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0" fillId="0" borderId="48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5" fillId="0" borderId="4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48" xfId="0" applyFont="1" applyBorder="1" applyAlignment="1">
      <alignment vertical="center"/>
    </xf>
    <xf numFmtId="0" fontId="0" fillId="0" borderId="2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33" xfId="0" applyFont="1" applyBorder="1" applyAlignment="1">
      <alignment vertical="center"/>
    </xf>
    <xf numFmtId="0" fontId="17" fillId="0" borderId="29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7" fillId="0" borderId="3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/>
    </xf>
    <xf numFmtId="0" fontId="22" fillId="0" borderId="0" xfId="0" applyFont="1" applyBorder="1" applyAlignment="1">
      <alignment vertical="center" wrapText="1"/>
    </xf>
    <xf numFmtId="0" fontId="17" fillId="0" borderId="5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46" xfId="0" applyFont="1" applyBorder="1" applyAlignment="1">
      <alignment vertical="top" wrapText="1"/>
    </xf>
    <xf numFmtId="0" fontId="14" fillId="0" borderId="39" xfId="0" applyFont="1" applyBorder="1" applyAlignment="1">
      <alignment vertical="top" wrapText="1"/>
    </xf>
    <xf numFmtId="0" fontId="14" fillId="0" borderId="53" xfId="0" applyFont="1" applyBorder="1" applyAlignment="1">
      <alignment vertical="top" wrapText="1"/>
    </xf>
    <xf numFmtId="0" fontId="14" fillId="0" borderId="57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47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13" fillId="0" borderId="26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64" xfId="0" applyFont="1" applyBorder="1" applyAlignment="1">
      <alignment horizontal="left" vertical="top" wrapText="1"/>
    </xf>
    <xf numFmtId="0" fontId="13" fillId="0" borderId="65" xfId="0" applyFont="1" applyBorder="1" applyAlignment="1">
      <alignment horizontal="left" vertical="top" wrapText="1"/>
    </xf>
    <xf numFmtId="0" fontId="13" fillId="0" borderId="42" xfId="0" applyFont="1" applyBorder="1" applyAlignment="1">
      <alignment horizontal="left" vertical="top" wrapText="1"/>
    </xf>
    <xf numFmtId="0" fontId="13" fillId="0" borderId="66" xfId="0" applyFont="1" applyBorder="1" applyAlignment="1">
      <alignment horizontal="left" vertical="top" wrapText="1"/>
    </xf>
    <xf numFmtId="0" fontId="13" fillId="0" borderId="67" xfId="0" applyFont="1" applyBorder="1" applyAlignment="1">
      <alignment horizontal="left" vertical="top" wrapText="1"/>
    </xf>
    <xf numFmtId="0" fontId="14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horizontal="left" vertical="center" wrapText="1"/>
    </xf>
    <xf numFmtId="0" fontId="14" fillId="0" borderId="22" xfId="0" applyFont="1" applyFill="1" applyBorder="1" applyAlignment="1">
      <alignment horizontal="left" vertical="center" wrapText="1"/>
    </xf>
    <xf numFmtId="0" fontId="14" fillId="0" borderId="29" xfId="0" applyFont="1" applyFill="1" applyBorder="1" applyAlignment="1">
      <alignment horizontal="left" vertical="center" wrapText="1"/>
    </xf>
    <xf numFmtId="0" fontId="14" fillId="0" borderId="30" xfId="0" applyFont="1" applyFill="1" applyBorder="1" applyAlignment="1">
      <alignment horizontal="left" vertical="center" wrapText="1"/>
    </xf>
    <xf numFmtId="0" fontId="14" fillId="0" borderId="56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46" xfId="0" applyFont="1" applyFill="1" applyBorder="1" applyAlignment="1">
      <alignment horizontal="center" vertical="center" wrapText="1"/>
    </xf>
    <xf numFmtId="0" fontId="13" fillId="0" borderId="56" xfId="0" applyFont="1" applyFill="1" applyBorder="1" applyAlignment="1">
      <alignment horizontal="left" vertical="center" wrapText="1"/>
    </xf>
    <xf numFmtId="0" fontId="13" fillId="0" borderId="30" xfId="0" applyFont="1" applyFill="1" applyBorder="1" applyAlignment="1">
      <alignment horizontal="left" vertical="center" wrapText="1"/>
    </xf>
    <xf numFmtId="0" fontId="13" fillId="0" borderId="61" xfId="0" applyFont="1" applyFill="1" applyBorder="1" applyAlignment="1">
      <alignment horizontal="left" vertical="center" wrapText="1"/>
    </xf>
    <xf numFmtId="0" fontId="14" fillId="0" borderId="3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top" wrapText="1"/>
    </xf>
    <xf numFmtId="0" fontId="14" fillId="0" borderId="46" xfId="0" applyFont="1" applyFill="1" applyBorder="1" applyAlignment="1">
      <alignment horizontal="center" vertical="top" wrapText="1"/>
    </xf>
    <xf numFmtId="0" fontId="14" fillId="0" borderId="39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right" vertical="top" wrapText="1"/>
    </xf>
    <xf numFmtId="0" fontId="14" fillId="0" borderId="61" xfId="0" applyFont="1" applyBorder="1" applyAlignment="1">
      <alignment horizontal="center" vertical="top" wrapText="1"/>
    </xf>
    <xf numFmtId="0" fontId="14" fillId="0" borderId="39" xfId="0" applyFont="1" applyBorder="1" applyAlignment="1">
      <alignment horizontal="center" vertical="top" wrapText="1"/>
    </xf>
    <xf numFmtId="0" fontId="14" fillId="0" borderId="59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26" xfId="0" applyFont="1" applyBorder="1" applyAlignment="1">
      <alignment horizontal="center" vertical="top" wrapText="1"/>
    </xf>
    <xf numFmtId="0" fontId="14" fillId="0" borderId="34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0" fontId="14" fillId="0" borderId="62" xfId="0" applyFont="1" applyBorder="1" applyAlignment="1">
      <alignment horizontal="center" vertical="top" wrapText="1"/>
    </xf>
    <xf numFmtId="0" fontId="12" fillId="0" borderId="40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34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left" vertical="top" wrapText="1"/>
    </xf>
    <xf numFmtId="0" fontId="12" fillId="0" borderId="29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2" fontId="0" fillId="0" borderId="1" xfId="0" applyNumberFormat="1" applyFont="1" applyBorder="1" applyAlignment="1">
      <alignment vertical="top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1</xdr:col>
      <xdr:colOff>504824</xdr:colOff>
      <xdr:row>2</xdr:row>
      <xdr:rowOff>238125</xdr:rowOff>
    </xdr:to>
    <xdr:pic>
      <xdr:nvPicPr>
        <xdr:cNvPr id="3073" name="Picture 1" descr="Nuovo logo as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0"/>
          <a:ext cx="2400299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2"/>
  <sheetViews>
    <sheetView tabSelected="1" topLeftCell="A16" workbookViewId="0">
      <selection activeCell="J32" sqref="J32"/>
    </sheetView>
  </sheetViews>
  <sheetFormatPr defaultRowHeight="15"/>
  <cols>
    <col min="1" max="1" width="29.28515625" style="52" customWidth="1"/>
    <col min="2" max="2" width="10.28515625" style="52" customWidth="1"/>
    <col min="3" max="3" width="2.42578125" style="52" customWidth="1"/>
    <col min="4" max="4" width="8.28515625" style="52" customWidth="1"/>
    <col min="5" max="7" width="7.5703125" style="52" customWidth="1"/>
    <col min="8" max="8" width="3.28515625" style="52" customWidth="1"/>
    <col min="9" max="9" width="7.140625" style="52" customWidth="1"/>
    <col min="10" max="10" width="7.85546875" style="52" customWidth="1"/>
    <col min="11" max="11" width="7.5703125" style="52" customWidth="1"/>
    <col min="12" max="12" width="10" style="52" customWidth="1"/>
    <col min="13" max="15" width="7.5703125" style="52" customWidth="1"/>
    <col min="16" max="16" width="3.42578125" style="52" customWidth="1"/>
    <col min="17" max="17" width="8.85546875" style="52" customWidth="1"/>
    <col min="18" max="16384" width="9.140625" style="52"/>
  </cols>
  <sheetData>
    <row r="1" spans="1:17">
      <c r="D1" s="125"/>
    </row>
    <row r="2" spans="1:17" ht="23.25">
      <c r="G2" s="262" t="s">
        <v>123</v>
      </c>
    </row>
    <row r="3" spans="1:17" ht="23.25" customHeight="1">
      <c r="A3" s="454" t="s">
        <v>438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  <c r="M3" s="454"/>
      <c r="N3" s="454"/>
      <c r="O3" s="454"/>
      <c r="P3" s="454"/>
      <c r="Q3" s="454"/>
    </row>
    <row r="4" spans="1:17" s="276" customFormat="1" ht="15.75" thickBot="1"/>
    <row r="5" spans="1:17" s="378" customFormat="1" ht="26.25" thickBot="1">
      <c r="D5" s="451" t="s">
        <v>71</v>
      </c>
      <c r="E5" s="452"/>
      <c r="F5" s="452"/>
      <c r="G5" s="453"/>
      <c r="H5" s="379"/>
      <c r="I5" s="451" t="s">
        <v>72</v>
      </c>
      <c r="J5" s="452"/>
      <c r="K5" s="452"/>
      <c r="L5" s="452"/>
      <c r="M5" s="452"/>
      <c r="N5" s="452"/>
      <c r="O5" s="453"/>
      <c r="Q5" s="380" t="s">
        <v>143</v>
      </c>
    </row>
    <row r="6" spans="1:17" s="276" customFormat="1" ht="88.5" customHeight="1">
      <c r="A6" s="55"/>
      <c r="B6" s="278" t="s">
        <v>283</v>
      </c>
      <c r="C6" s="279"/>
      <c r="D6" s="280" t="s">
        <v>0</v>
      </c>
      <c r="E6" s="281" t="s">
        <v>99</v>
      </c>
      <c r="F6" s="281" t="s">
        <v>121</v>
      </c>
      <c r="G6" s="282" t="s">
        <v>385</v>
      </c>
      <c r="H6" s="283"/>
      <c r="I6" s="284" t="s">
        <v>0</v>
      </c>
      <c r="J6" s="285" t="s">
        <v>386</v>
      </c>
      <c r="K6" s="282" t="s">
        <v>387</v>
      </c>
      <c r="L6" s="285" t="s">
        <v>388</v>
      </c>
      <c r="M6" s="282" t="s">
        <v>389</v>
      </c>
      <c r="N6" s="286" t="s">
        <v>390</v>
      </c>
      <c r="O6" s="282" t="s">
        <v>391</v>
      </c>
      <c r="Q6" s="287"/>
    </row>
    <row r="7" spans="1:17" s="276" customFormat="1">
      <c r="A7" s="230" t="s">
        <v>73</v>
      </c>
      <c r="B7" s="363">
        <f>+D7+I7</f>
        <v>2</v>
      </c>
      <c r="C7" s="364"/>
      <c r="D7" s="365">
        <f>SUM(E7:G7)</f>
        <v>2</v>
      </c>
      <c r="E7" s="366"/>
      <c r="F7" s="366"/>
      <c r="G7" s="367">
        <f>'Servizi Centrali'!B6</f>
        <v>2</v>
      </c>
      <c r="H7" s="368"/>
      <c r="I7" s="369">
        <f>+'Servizi Centrali'!E6+'Servizi Centrali'!G6</f>
        <v>0</v>
      </c>
      <c r="J7" s="370"/>
      <c r="K7" s="367"/>
      <c r="L7" s="370"/>
      <c r="M7" s="367"/>
      <c r="N7" s="371"/>
      <c r="O7" s="367"/>
      <c r="P7" s="382"/>
      <c r="Q7" s="421">
        <f>+'Servizi Centrali'!I6</f>
        <v>0</v>
      </c>
    </row>
    <row r="8" spans="1:17" s="276" customFormat="1" ht="25.5">
      <c r="A8" s="230" t="s">
        <v>284</v>
      </c>
      <c r="B8" s="363">
        <f t="shared" ref="B8:B12" si="0">+D8+I8</f>
        <v>39</v>
      </c>
      <c r="C8" s="364"/>
      <c r="D8" s="365">
        <f>SUM(E8:G8)</f>
        <v>20</v>
      </c>
      <c r="E8" s="366"/>
      <c r="F8" s="366"/>
      <c r="G8" s="367">
        <f>+'Dip Serv. Centr'!B13</f>
        <v>20</v>
      </c>
      <c r="H8" s="368"/>
      <c r="I8" s="369">
        <f>SUM(J8:O8)</f>
        <v>19</v>
      </c>
      <c r="J8" s="370"/>
      <c r="K8" s="367"/>
      <c r="L8" s="370"/>
      <c r="M8" s="367"/>
      <c r="N8" s="371">
        <f>+'Dip Serv. Centr'!E13</f>
        <v>19</v>
      </c>
      <c r="O8" s="422"/>
      <c r="P8" s="382"/>
      <c r="Q8" s="423"/>
    </row>
    <row r="9" spans="1:17" s="276" customFormat="1">
      <c r="A9" s="372" t="s">
        <v>190</v>
      </c>
      <c r="B9" s="363">
        <f t="shared" si="0"/>
        <v>35</v>
      </c>
      <c r="C9" s="364"/>
      <c r="D9" s="365">
        <f>SUM(E9:G9)</f>
        <v>22</v>
      </c>
      <c r="E9" s="366"/>
      <c r="F9" s="366"/>
      <c r="G9" s="367">
        <f>+'Altre Art Az'!B10</f>
        <v>22</v>
      </c>
      <c r="H9" s="368"/>
      <c r="I9" s="369">
        <f t="shared" ref="I9:I20" si="1">SUM(J9:O9)</f>
        <v>13</v>
      </c>
      <c r="J9" s="370"/>
      <c r="K9" s="367"/>
      <c r="L9" s="370"/>
      <c r="M9" s="367"/>
      <c r="N9" s="371">
        <f>+'Altre Art Az'!E10</f>
        <v>0</v>
      </c>
      <c r="O9" s="367">
        <f>+'Altre Art Az'!G10</f>
        <v>13</v>
      </c>
      <c r="P9" s="382"/>
      <c r="Q9" s="423">
        <f>+'Altre Art Az'!I10</f>
        <v>6</v>
      </c>
    </row>
    <row r="10" spans="1:17" s="276" customFormat="1">
      <c r="A10" s="372" t="s">
        <v>239</v>
      </c>
      <c r="B10" s="363">
        <f t="shared" si="0"/>
        <v>0</v>
      </c>
      <c r="C10" s="424"/>
      <c r="D10" s="425">
        <f t="shared" ref="D10:D13" si="2">SUM(E10:G10)</f>
        <v>0</v>
      </c>
      <c r="E10" s="366"/>
      <c r="F10" s="366"/>
      <c r="G10" s="367">
        <f>+Segreterie!B9</f>
        <v>0</v>
      </c>
      <c r="H10" s="368"/>
      <c r="I10" s="369">
        <f t="shared" si="1"/>
        <v>0</v>
      </c>
      <c r="J10" s="370"/>
      <c r="K10" s="367"/>
      <c r="L10" s="370"/>
      <c r="M10" s="367"/>
      <c r="N10" s="371">
        <f>+Segreterie!E9</f>
        <v>0</v>
      </c>
      <c r="O10" s="422"/>
      <c r="P10" s="382"/>
      <c r="Q10" s="421"/>
    </row>
    <row r="11" spans="1:17" s="276" customFormat="1" ht="25.5">
      <c r="A11" s="230" t="s">
        <v>273</v>
      </c>
      <c r="B11" s="363">
        <f t="shared" si="0"/>
        <v>31</v>
      </c>
      <c r="C11" s="364"/>
      <c r="D11" s="365">
        <f t="shared" si="2"/>
        <v>13</v>
      </c>
      <c r="E11" s="366"/>
      <c r="F11" s="366"/>
      <c r="G11" s="367">
        <f>+DSM!B5</f>
        <v>13</v>
      </c>
      <c r="H11" s="368"/>
      <c r="I11" s="369">
        <f t="shared" si="1"/>
        <v>18</v>
      </c>
      <c r="J11" s="370"/>
      <c r="K11" s="367"/>
      <c r="L11" s="370"/>
      <c r="M11" s="367"/>
      <c r="N11" s="371">
        <f>+DSM!E5</f>
        <v>2</v>
      </c>
      <c r="O11" s="367">
        <f>+DSM!G5</f>
        <v>16</v>
      </c>
      <c r="P11" s="382"/>
      <c r="Q11" s="423"/>
    </row>
    <row r="12" spans="1:17" s="276" customFormat="1">
      <c r="A12" s="230" t="s">
        <v>76</v>
      </c>
      <c r="B12" s="363">
        <f t="shared" si="0"/>
        <v>49</v>
      </c>
      <c r="C12" s="426"/>
      <c r="D12" s="365">
        <f t="shared" si="2"/>
        <v>15</v>
      </c>
      <c r="E12" s="427">
        <f>+'Dip prev'!B4</f>
        <v>9</v>
      </c>
      <c r="F12" s="427">
        <f>+'Dip prev'!B6</f>
        <v>4</v>
      </c>
      <c r="G12" s="428">
        <f>'Dip prev'!B5+'Dip prev'!B7</f>
        <v>2</v>
      </c>
      <c r="H12" s="429"/>
      <c r="I12" s="369">
        <f>SUM(J12:O12)</f>
        <v>34</v>
      </c>
      <c r="J12" s="430">
        <f>+'Dip prev'!E5</f>
        <v>10</v>
      </c>
      <c r="K12" s="428">
        <f>+'Dip prev'!F5</f>
        <v>13</v>
      </c>
      <c r="L12" s="430">
        <f>+'Dip prev'!E6</f>
        <v>4</v>
      </c>
      <c r="M12" s="428">
        <f>+'Dip prev'!F6</f>
        <v>6</v>
      </c>
      <c r="N12" s="431">
        <f>'Dip prev'!E7</f>
        <v>1</v>
      </c>
      <c r="O12" s="428"/>
      <c r="P12" s="382"/>
      <c r="Q12" s="423"/>
    </row>
    <row r="13" spans="1:17" s="276" customFormat="1">
      <c r="A13" s="264" t="s">
        <v>102</v>
      </c>
      <c r="B13" s="363">
        <f>+D13+I13</f>
        <v>64</v>
      </c>
      <c r="C13" s="426"/>
      <c r="D13" s="365">
        <f t="shared" si="2"/>
        <v>13</v>
      </c>
      <c r="E13" s="427"/>
      <c r="F13" s="427"/>
      <c r="G13" s="428">
        <f>+'Distr Sanit'!B7</f>
        <v>13</v>
      </c>
      <c r="H13" s="429"/>
      <c r="I13" s="369">
        <f t="shared" si="1"/>
        <v>51</v>
      </c>
      <c r="J13" s="430"/>
      <c r="K13" s="428"/>
      <c r="L13" s="430"/>
      <c r="M13" s="428"/>
      <c r="N13" s="431">
        <f>+'Distr Sanit'!E7</f>
        <v>0</v>
      </c>
      <c r="O13" s="428">
        <f>+'Distr Sanit'!G7</f>
        <v>51</v>
      </c>
      <c r="P13" s="382"/>
      <c r="Q13" s="423"/>
    </row>
    <row r="14" spans="1:17" s="276" customFormat="1" ht="15.75" thickBot="1">
      <c r="A14" s="264" t="s">
        <v>2</v>
      </c>
      <c r="B14" s="432">
        <f>SUM(B7:B13)</f>
        <v>220</v>
      </c>
      <c r="C14" s="426"/>
      <c r="D14" s="433">
        <f>SUM(D7:D13)</f>
        <v>85</v>
      </c>
      <c r="E14" s="434">
        <f t="shared" ref="E14:G14" si="3">SUM(E7:E13)</f>
        <v>9</v>
      </c>
      <c r="F14" s="434">
        <f t="shared" si="3"/>
        <v>4</v>
      </c>
      <c r="G14" s="435">
        <f t="shared" si="3"/>
        <v>72</v>
      </c>
      <c r="H14" s="429"/>
      <c r="I14" s="436">
        <f t="shared" ref="I14:O14" si="4">SUM(I7:I13)</f>
        <v>135</v>
      </c>
      <c r="J14" s="437">
        <f t="shared" si="4"/>
        <v>10</v>
      </c>
      <c r="K14" s="438">
        <f t="shared" si="4"/>
        <v>13</v>
      </c>
      <c r="L14" s="437">
        <f t="shared" si="4"/>
        <v>4</v>
      </c>
      <c r="M14" s="438">
        <f t="shared" si="4"/>
        <v>6</v>
      </c>
      <c r="N14" s="437">
        <f t="shared" si="4"/>
        <v>22</v>
      </c>
      <c r="O14" s="438">
        <f t="shared" si="4"/>
        <v>80</v>
      </c>
      <c r="P14" s="382"/>
      <c r="Q14" s="439"/>
    </row>
    <row r="15" spans="1:17" s="276" customFormat="1">
      <c r="A15" s="288"/>
      <c r="B15" s="289"/>
      <c r="C15" s="288"/>
      <c r="D15" s="263"/>
      <c r="E15" s="290"/>
      <c r="F15" s="290"/>
      <c r="G15" s="291"/>
      <c r="H15" s="290"/>
      <c r="I15" s="292"/>
      <c r="J15" s="291"/>
      <c r="K15" s="291"/>
      <c r="L15" s="291"/>
      <c r="M15" s="291"/>
      <c r="N15" s="291"/>
      <c r="O15" s="291"/>
      <c r="P15" s="288"/>
      <c r="Q15" s="290"/>
    </row>
    <row r="16" spans="1:17" s="276" customFormat="1" ht="15.75" thickBot="1">
      <c r="A16" s="288"/>
      <c r="B16" s="289"/>
      <c r="C16" s="288"/>
      <c r="D16" s="263"/>
      <c r="E16" s="290"/>
      <c r="F16" s="290"/>
      <c r="G16" s="291"/>
      <c r="H16" s="290"/>
      <c r="I16" s="292"/>
      <c r="J16" s="291"/>
      <c r="K16" s="291"/>
      <c r="L16" s="291"/>
      <c r="M16" s="291"/>
      <c r="N16" s="291"/>
      <c r="O16" s="291"/>
      <c r="P16" s="288"/>
      <c r="Q16" s="290"/>
    </row>
    <row r="17" spans="1:17" s="276" customFormat="1" ht="29.25" customHeight="1">
      <c r="A17" s="293" t="s">
        <v>122</v>
      </c>
      <c r="B17" s="397">
        <f t="shared" ref="B17:B20" si="5">+D17+I17</f>
        <v>21</v>
      </c>
      <c r="C17" s="398"/>
      <c r="D17" s="399">
        <f t="shared" ref="D17:D20" si="6">SUM(E17:G17)</f>
        <v>11</v>
      </c>
      <c r="E17" s="400">
        <f>+'Ospedali Validi'!C4</f>
        <v>11</v>
      </c>
      <c r="F17" s="400"/>
      <c r="G17" s="401"/>
      <c r="H17" s="379"/>
      <c r="I17" s="402">
        <f>SUM(J17:O17)</f>
        <v>10</v>
      </c>
      <c r="J17" s="403"/>
      <c r="K17" s="401"/>
      <c r="L17" s="403"/>
      <c r="M17" s="401"/>
      <c r="N17" s="404">
        <f>+'Ospedali Validi'!E4</f>
        <v>5</v>
      </c>
      <c r="O17" s="401">
        <f>+'Ospedali Validi'!F4</f>
        <v>5</v>
      </c>
      <c r="P17" s="378"/>
      <c r="Q17" s="405"/>
    </row>
    <row r="18" spans="1:17" s="276" customFormat="1" ht="29.25" customHeight="1">
      <c r="A18" s="294" t="s">
        <v>126</v>
      </c>
      <c r="B18" s="406">
        <f t="shared" si="5"/>
        <v>19</v>
      </c>
      <c r="C18" s="398"/>
      <c r="D18" s="407">
        <f t="shared" si="6"/>
        <v>10</v>
      </c>
      <c r="E18" s="408">
        <f>+'Ospedali Validi'!C5</f>
        <v>10</v>
      </c>
      <c r="F18" s="408"/>
      <c r="G18" s="409"/>
      <c r="H18" s="379"/>
      <c r="I18" s="369">
        <f>SUM(J18:O18)</f>
        <v>9</v>
      </c>
      <c r="J18" s="410"/>
      <c r="K18" s="409"/>
      <c r="L18" s="410"/>
      <c r="M18" s="409"/>
      <c r="N18" s="411">
        <f>+'Ospedali Validi'!E5</f>
        <v>4</v>
      </c>
      <c r="O18" s="409">
        <f>+'Ospedali Validi'!F5</f>
        <v>5</v>
      </c>
      <c r="P18" s="378"/>
      <c r="Q18" s="412"/>
    </row>
    <row r="19" spans="1:17" s="276" customFormat="1" ht="30">
      <c r="A19" s="294" t="s">
        <v>125</v>
      </c>
      <c r="B19" s="406">
        <f t="shared" si="5"/>
        <v>25</v>
      </c>
      <c r="C19" s="398"/>
      <c r="D19" s="407">
        <f t="shared" si="6"/>
        <v>17</v>
      </c>
      <c r="E19" s="408">
        <f>+'Ospedali Validi'!C6</f>
        <v>17</v>
      </c>
      <c r="F19" s="408"/>
      <c r="G19" s="409"/>
      <c r="H19" s="379"/>
      <c r="I19" s="369">
        <f t="shared" si="1"/>
        <v>8</v>
      </c>
      <c r="J19" s="410"/>
      <c r="K19" s="409"/>
      <c r="L19" s="410"/>
      <c r="M19" s="409"/>
      <c r="N19" s="411">
        <f>+'Ospedali Validi'!E6</f>
        <v>6</v>
      </c>
      <c r="O19" s="409">
        <f>+'Ospedali Validi'!F6</f>
        <v>2</v>
      </c>
      <c r="P19" s="378"/>
      <c r="Q19" s="412"/>
    </row>
    <row r="20" spans="1:17" s="276" customFormat="1" ht="30">
      <c r="A20" s="294" t="s">
        <v>124</v>
      </c>
      <c r="B20" s="406">
        <f t="shared" si="5"/>
        <v>35</v>
      </c>
      <c r="C20" s="398"/>
      <c r="D20" s="407">
        <f t="shared" si="6"/>
        <v>14</v>
      </c>
      <c r="E20" s="408">
        <f>+'Ospedali Validi'!C7</f>
        <v>14</v>
      </c>
      <c r="F20" s="408"/>
      <c r="G20" s="409"/>
      <c r="H20" s="379"/>
      <c r="I20" s="369">
        <f t="shared" si="1"/>
        <v>21</v>
      </c>
      <c r="J20" s="410"/>
      <c r="K20" s="409"/>
      <c r="L20" s="410"/>
      <c r="M20" s="409"/>
      <c r="N20" s="411">
        <f>+'Ospedali Validi'!E7</f>
        <v>17</v>
      </c>
      <c r="O20" s="409">
        <f>+'Ospedali Validi'!F7</f>
        <v>4</v>
      </c>
      <c r="P20" s="378"/>
      <c r="Q20" s="412"/>
    </row>
    <row r="21" spans="1:17" s="276" customFormat="1" ht="15.75" thickBot="1">
      <c r="A21" s="296" t="s">
        <v>0</v>
      </c>
      <c r="B21" s="413">
        <f>SUM(B17:B20)</f>
        <v>100</v>
      </c>
      <c r="C21" s="414"/>
      <c r="D21" s="415">
        <f>SUM(D17:D20)</f>
        <v>52</v>
      </c>
      <c r="E21" s="416">
        <f>SUM(E17:E20)</f>
        <v>52</v>
      </c>
      <c r="F21" s="416"/>
      <c r="G21" s="417"/>
      <c r="H21" s="379"/>
      <c r="I21" s="418">
        <f>SUM(I17:I20)</f>
        <v>48</v>
      </c>
      <c r="J21" s="415"/>
      <c r="K21" s="417"/>
      <c r="L21" s="418"/>
      <c r="M21" s="417"/>
      <c r="N21" s="419">
        <f>SUM(N17:N20)</f>
        <v>32</v>
      </c>
      <c r="O21" s="417">
        <f>SUM(O17:O20)</f>
        <v>16</v>
      </c>
      <c r="P21" s="378"/>
      <c r="Q21" s="420">
        <f>SUM(Q11:Q20)</f>
        <v>0</v>
      </c>
    </row>
    <row r="22" spans="1:17" s="276" customFormat="1"/>
    <row r="23" spans="1:17" s="276" customFormat="1"/>
    <row r="24" spans="1:17" s="276" customFormat="1"/>
    <row r="25" spans="1:17" s="276" customFormat="1"/>
    <row r="26" spans="1:17" s="381" customFormat="1" ht="63.75">
      <c r="B26" s="342" t="s">
        <v>375</v>
      </c>
      <c r="C26" s="318"/>
      <c r="D26" s="342" t="s">
        <v>373</v>
      </c>
      <c r="E26" s="342" t="s">
        <v>374</v>
      </c>
      <c r="J26" s="52" t="s">
        <v>451</v>
      </c>
    </row>
    <row r="27" spans="1:17" s="276" customFormat="1" ht="63.75">
      <c r="A27" s="56" t="s">
        <v>380</v>
      </c>
      <c r="B27" s="375">
        <f>+Riepilogo!B40/13515</f>
        <v>85.50455049944506</v>
      </c>
      <c r="C27" s="277"/>
      <c r="D27" s="386">
        <v>86</v>
      </c>
      <c r="E27" s="260">
        <f>B27-D27</f>
        <v>-0.49544950055494041</v>
      </c>
      <c r="J27" s="450" t="s">
        <v>375</v>
      </c>
      <c r="N27" s="52"/>
      <c r="P27" s="52"/>
    </row>
    <row r="28" spans="1:17" s="276" customFormat="1" ht="30">
      <c r="A28" s="56" t="s">
        <v>379</v>
      </c>
      <c r="B28" s="375">
        <f>+B27*1.31</f>
        <v>112.01096115427303</v>
      </c>
      <c r="C28" s="277"/>
      <c r="D28" s="386">
        <v>113</v>
      </c>
      <c r="E28" s="261">
        <f>B28-D28</f>
        <v>-0.98903884572696654</v>
      </c>
      <c r="I28" s="52"/>
      <c r="J28" s="522" t="s">
        <v>446</v>
      </c>
      <c r="K28" s="523">
        <f>B27+B34</f>
        <v>132.18636868126325</v>
      </c>
      <c r="L28" s="297">
        <f>D27+D34</f>
        <v>133</v>
      </c>
      <c r="M28" s="523">
        <f>E27+E34</f>
        <v>-0.81363131873676053</v>
      </c>
      <c r="N28" s="374"/>
    </row>
    <row r="29" spans="1:17" s="276" customFormat="1">
      <c r="I29" s="52"/>
      <c r="J29" s="522" t="s">
        <v>447</v>
      </c>
      <c r="K29" s="523">
        <f>B28+B35</f>
        <v>173.16414297245484</v>
      </c>
      <c r="L29" s="297">
        <f>D28+D35</f>
        <v>174</v>
      </c>
      <c r="M29" s="523">
        <f>E28+E35</f>
        <v>-0.83585702754514557</v>
      </c>
    </row>
    <row r="30" spans="1:17" s="276" customFormat="1"/>
    <row r="31" spans="1:17" s="276" customFormat="1"/>
    <row r="32" spans="1:17" s="276" customFormat="1" ht="38.25">
      <c r="A32" s="382" t="s">
        <v>383</v>
      </c>
      <c r="B32" s="383" t="s">
        <v>376</v>
      </c>
      <c r="C32" s="382"/>
      <c r="D32" s="342" t="s">
        <v>378</v>
      </c>
      <c r="E32" s="342" t="s">
        <v>374</v>
      </c>
    </row>
    <row r="33" spans="1:5" s="276" customFormat="1">
      <c r="A33" s="297" t="s">
        <v>377</v>
      </c>
      <c r="B33" s="295">
        <v>1027</v>
      </c>
      <c r="D33" s="386"/>
      <c r="E33" s="259"/>
    </row>
    <row r="34" spans="1:5" s="276" customFormat="1">
      <c r="A34" s="56" t="s">
        <v>382</v>
      </c>
      <c r="B34" s="375">
        <f>+B33/22</f>
        <v>46.68181818181818</v>
      </c>
      <c r="D34" s="386">
        <v>47</v>
      </c>
      <c r="E34" s="261">
        <f>B34-D34</f>
        <v>-0.31818181818182012</v>
      </c>
    </row>
    <row r="35" spans="1:5" s="276" customFormat="1">
      <c r="A35" s="56" t="s">
        <v>381</v>
      </c>
      <c r="B35" s="375">
        <f>+B34*1.31</f>
        <v>61.153181818181821</v>
      </c>
      <c r="D35" s="386">
        <v>61</v>
      </c>
      <c r="E35" s="261">
        <f>B35-D35</f>
        <v>0.15318181818182097</v>
      </c>
    </row>
    <row r="36" spans="1:5" s="275" customFormat="1" ht="14.25"/>
    <row r="37" spans="1:5" s="275" customFormat="1" ht="14.25"/>
    <row r="38" spans="1:5" s="275" customFormat="1" ht="14.25"/>
    <row r="39" spans="1:5" s="275" customFormat="1" ht="14.25">
      <c r="A39" s="455" t="s">
        <v>440</v>
      </c>
      <c r="B39" s="456"/>
    </row>
    <row r="40" spans="1:5">
      <c r="A40" s="384" t="s">
        <v>442</v>
      </c>
      <c r="B40" s="385">
        <v>1155594</v>
      </c>
    </row>
    <row r="41" spans="1:5">
      <c r="A41" s="113" t="s">
        <v>441</v>
      </c>
      <c r="B41" s="377">
        <v>1059390</v>
      </c>
    </row>
    <row r="42" spans="1:5" ht="30">
      <c r="A42" s="376" t="s">
        <v>443</v>
      </c>
      <c r="B42" s="377">
        <f>1791.74*631.72</f>
        <v>1131877.9928000001</v>
      </c>
    </row>
  </sheetData>
  <mergeCells count="4">
    <mergeCell ref="D5:G5"/>
    <mergeCell ref="I5:O5"/>
    <mergeCell ref="A3:Q3"/>
    <mergeCell ref="A39:B39"/>
  </mergeCells>
  <pageMargins left="0.2" right="0.19685039370078741" top="0.35433070866141736" bottom="0.43307086614173229" header="0.19685039370078741" footer="0.19685039370078741"/>
  <pageSetup paperSize="256" orientation="landscape" r:id="rId1"/>
  <headerFooter>
    <oddFooter>Pagina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70"/>
  <sheetViews>
    <sheetView workbookViewId="0">
      <selection activeCell="C6" sqref="C6"/>
    </sheetView>
  </sheetViews>
  <sheetFormatPr defaultRowHeight="12"/>
  <cols>
    <col min="1" max="1" width="19.7109375" style="3" customWidth="1"/>
    <col min="2" max="2" width="26.140625" style="2" customWidth="1"/>
    <col min="3" max="3" width="11.7109375" style="2" customWidth="1"/>
    <col min="4" max="4" width="12.7109375" style="2" customWidth="1"/>
    <col min="5" max="5" width="12.28515625" style="2" customWidth="1"/>
    <col min="6" max="6" width="12" style="2" hidden="1" customWidth="1"/>
    <col min="7" max="16384" width="9.140625" style="2"/>
  </cols>
  <sheetData>
    <row r="1" spans="1:6">
      <c r="A1" s="23" t="s">
        <v>70</v>
      </c>
      <c r="C1" s="373" t="s">
        <v>439</v>
      </c>
    </row>
    <row r="3" spans="1:6" ht="12" customHeight="1">
      <c r="A3" s="1" t="s">
        <v>3</v>
      </c>
    </row>
    <row r="4" spans="1:6" ht="12" customHeight="1">
      <c r="A4" s="1" t="s">
        <v>4</v>
      </c>
      <c r="C4" s="2">
        <v>17.5</v>
      </c>
    </row>
    <row r="5" spans="1:6" ht="12" customHeight="1">
      <c r="A5" s="1" t="s">
        <v>5</v>
      </c>
      <c r="C5" s="4">
        <v>13515</v>
      </c>
    </row>
    <row r="6" spans="1:6" ht="12" customHeight="1">
      <c r="A6" s="1" t="s">
        <v>6</v>
      </c>
      <c r="C6" s="5">
        <v>1.31</v>
      </c>
    </row>
    <row r="7" spans="1:6" ht="12" customHeight="1">
      <c r="A7" s="1"/>
      <c r="C7" s="5"/>
    </row>
    <row r="8" spans="1:6" ht="26.25" customHeight="1">
      <c r="C8" s="59" t="s">
        <v>79</v>
      </c>
      <c r="D8" s="59" t="s">
        <v>80</v>
      </c>
    </row>
    <row r="9" spans="1:6" ht="20.25" customHeight="1">
      <c r="A9" s="38" t="s">
        <v>77</v>
      </c>
      <c r="B9" s="6">
        <f>+E16+E26+E35+E38+E43+E47+E48+E50+E52+E55+E59+E67+E70</f>
        <v>1065569</v>
      </c>
      <c r="C9" s="27">
        <f>+B9/C5</f>
        <v>78.843433222345539</v>
      </c>
      <c r="D9" s="27">
        <f>+C9*C6</f>
        <v>103.28489752127265</v>
      </c>
    </row>
    <row r="10" spans="1:6" ht="20.25" customHeight="1">
      <c r="A10" s="38" t="s">
        <v>392</v>
      </c>
      <c r="B10" s="6">
        <v>1059320</v>
      </c>
      <c r="C10" s="27">
        <f>+B10/C5</f>
        <v>78.381058083610796</v>
      </c>
      <c r="D10" s="27">
        <f>+C10*C6</f>
        <v>102.67918608953015</v>
      </c>
    </row>
    <row r="11" spans="1:6" ht="20.25" customHeight="1">
      <c r="A11" s="60"/>
      <c r="B11" s="61"/>
    </row>
    <row r="12" spans="1:6" ht="20.25" customHeight="1" thickBot="1"/>
    <row r="13" spans="1:6" ht="70.5" customHeight="1" thickBot="1">
      <c r="A13" s="20" t="s">
        <v>1</v>
      </c>
      <c r="B13" s="21" t="s">
        <v>68</v>
      </c>
      <c r="C13" s="21" t="s">
        <v>7</v>
      </c>
      <c r="D13" s="30" t="s">
        <v>8</v>
      </c>
      <c r="E13" s="39" t="s">
        <v>9</v>
      </c>
      <c r="F13" s="40" t="s">
        <v>10</v>
      </c>
    </row>
    <row r="14" spans="1:6">
      <c r="A14" s="515">
        <v>48</v>
      </c>
      <c r="B14" s="7" t="s">
        <v>12</v>
      </c>
      <c r="C14" s="8">
        <v>16010</v>
      </c>
      <c r="D14" s="26">
        <f t="shared" ref="D14:D70" si="0">+C14/$C$5</f>
        <v>1.1846096929337773</v>
      </c>
      <c r="E14" s="9"/>
      <c r="F14" s="41"/>
    </row>
    <row r="15" spans="1:6">
      <c r="A15" s="516"/>
      <c r="B15" s="10" t="s">
        <v>13</v>
      </c>
      <c r="C15" s="6">
        <v>7572</v>
      </c>
      <c r="D15" s="27">
        <f t="shared" si="0"/>
        <v>0.56026637069922314</v>
      </c>
      <c r="E15" s="11"/>
      <c r="F15" s="42"/>
    </row>
    <row r="16" spans="1:6">
      <c r="A16" s="516"/>
      <c r="B16" s="10" t="s">
        <v>14</v>
      </c>
      <c r="C16" s="12">
        <v>30247</v>
      </c>
      <c r="D16" s="27">
        <f t="shared" si="0"/>
        <v>2.2380318165001851</v>
      </c>
      <c r="E16" s="43">
        <f>+C14+C15+C16+C17+C18+C19</f>
        <v>102093</v>
      </c>
      <c r="F16" s="37">
        <f>+E16/C5</f>
        <v>7.5540510543840176</v>
      </c>
    </row>
    <row r="17" spans="1:6">
      <c r="A17" s="516"/>
      <c r="B17" s="10" t="s">
        <v>15</v>
      </c>
      <c r="C17" s="6">
        <v>6220</v>
      </c>
      <c r="D17" s="27">
        <f t="shared" si="0"/>
        <v>0.46022937476877546</v>
      </c>
      <c r="E17" s="11"/>
      <c r="F17" s="42"/>
    </row>
    <row r="18" spans="1:6">
      <c r="A18" s="516"/>
      <c r="B18" s="10" t="s">
        <v>16</v>
      </c>
      <c r="C18" s="6">
        <v>7452</v>
      </c>
      <c r="D18" s="27">
        <f t="shared" si="0"/>
        <v>0.55138734739178685</v>
      </c>
      <c r="E18" s="11"/>
      <c r="F18" s="42"/>
    </row>
    <row r="19" spans="1:6" ht="12.75" thickBot="1">
      <c r="A19" s="517"/>
      <c r="B19" s="18" t="s">
        <v>17</v>
      </c>
      <c r="C19" s="29">
        <v>34592</v>
      </c>
      <c r="D19" s="31">
        <f t="shared" si="0"/>
        <v>2.5595264520902701</v>
      </c>
      <c r="E19" s="44"/>
      <c r="F19" s="45"/>
    </row>
    <row r="20" spans="1:6">
      <c r="A20" s="515">
        <v>49</v>
      </c>
      <c r="B20" s="7" t="s">
        <v>18</v>
      </c>
      <c r="C20" s="28">
        <v>2293</v>
      </c>
      <c r="D20" s="26">
        <f t="shared" si="0"/>
        <v>0.16966333703292638</v>
      </c>
      <c r="E20" s="13"/>
      <c r="F20" s="46"/>
    </row>
    <row r="21" spans="1:6">
      <c r="A21" s="516"/>
      <c r="B21" s="10" t="s">
        <v>19</v>
      </c>
      <c r="C21" s="12">
        <v>3359</v>
      </c>
      <c r="D21" s="27">
        <f t="shared" si="0"/>
        <v>0.24853866074731779</v>
      </c>
      <c r="E21" s="14"/>
      <c r="F21" s="47"/>
    </row>
    <row r="22" spans="1:6">
      <c r="A22" s="516"/>
      <c r="B22" s="10" t="s">
        <v>20</v>
      </c>
      <c r="C22" s="12">
        <v>1669</v>
      </c>
      <c r="D22" s="27">
        <f t="shared" si="0"/>
        <v>0.12349241583425823</v>
      </c>
      <c r="E22" s="14"/>
      <c r="F22" s="47"/>
    </row>
    <row r="23" spans="1:6">
      <c r="A23" s="516"/>
      <c r="B23" s="10" t="s">
        <v>21</v>
      </c>
      <c r="C23" s="12">
        <v>32761</v>
      </c>
      <c r="D23" s="27">
        <f t="shared" si="0"/>
        <v>2.4240473547909729</v>
      </c>
      <c r="E23" s="14"/>
      <c r="F23" s="47"/>
    </row>
    <row r="24" spans="1:6">
      <c r="A24" s="516"/>
      <c r="B24" s="10" t="s">
        <v>22</v>
      </c>
      <c r="C24" s="12">
        <v>3546</v>
      </c>
      <c r="D24" s="27">
        <f t="shared" si="0"/>
        <v>0.26237513873473917</v>
      </c>
      <c r="E24" s="14"/>
      <c r="F24" s="47"/>
    </row>
    <row r="25" spans="1:6">
      <c r="A25" s="516"/>
      <c r="B25" s="10" t="s">
        <v>23</v>
      </c>
      <c r="C25" s="12">
        <v>15410</v>
      </c>
      <c r="D25" s="27">
        <f t="shared" si="0"/>
        <v>1.1402145763965963</v>
      </c>
      <c r="E25" s="14"/>
      <c r="F25" s="47"/>
    </row>
    <row r="26" spans="1:6">
      <c r="A26" s="516"/>
      <c r="B26" s="10" t="s">
        <v>24</v>
      </c>
      <c r="C26" s="6">
        <v>5769</v>
      </c>
      <c r="D26" s="27">
        <f t="shared" si="0"/>
        <v>0.42685904550499443</v>
      </c>
      <c r="E26" s="11">
        <f>SUM(C20:C33)</f>
        <v>107221</v>
      </c>
      <c r="F26" s="37">
        <f>+E26/$C$5</f>
        <v>7.9334813170551239</v>
      </c>
    </row>
    <row r="27" spans="1:6">
      <c r="A27" s="516"/>
      <c r="B27" s="10" t="s">
        <v>25</v>
      </c>
      <c r="C27" s="6">
        <v>4559</v>
      </c>
      <c r="D27" s="27">
        <f t="shared" si="0"/>
        <v>0.33732889382167963</v>
      </c>
      <c r="E27" s="14"/>
      <c r="F27" s="47"/>
    </row>
    <row r="28" spans="1:6">
      <c r="A28" s="516"/>
      <c r="B28" s="10" t="s">
        <v>26</v>
      </c>
      <c r="C28" s="6">
        <v>5450</v>
      </c>
      <c r="D28" s="27">
        <f t="shared" si="0"/>
        <v>0.40325564187939328</v>
      </c>
      <c r="E28" s="14"/>
      <c r="F28" s="47"/>
    </row>
    <row r="29" spans="1:6">
      <c r="A29" s="516"/>
      <c r="B29" s="10" t="s">
        <v>27</v>
      </c>
      <c r="C29" s="6">
        <v>12290</v>
      </c>
      <c r="D29" s="27">
        <f t="shared" si="0"/>
        <v>0.90935997040325567</v>
      </c>
      <c r="E29" s="14"/>
      <c r="F29" s="47"/>
    </row>
    <row r="30" spans="1:6">
      <c r="A30" s="516"/>
      <c r="B30" s="10" t="s">
        <v>28</v>
      </c>
      <c r="C30" s="6">
        <v>7253</v>
      </c>
      <c r="D30" s="27">
        <f t="shared" si="0"/>
        <v>0.53666296707362193</v>
      </c>
      <c r="E30" s="14"/>
      <c r="F30" s="47"/>
    </row>
    <row r="31" spans="1:6">
      <c r="A31" s="516"/>
      <c r="B31" s="10" t="s">
        <v>29</v>
      </c>
      <c r="C31" s="6">
        <v>1821</v>
      </c>
      <c r="D31" s="27">
        <f t="shared" si="0"/>
        <v>0.13473917869034407</v>
      </c>
      <c r="E31" s="14"/>
      <c r="F31" s="47"/>
    </row>
    <row r="32" spans="1:6">
      <c r="A32" s="516"/>
      <c r="B32" s="10" t="s">
        <v>30</v>
      </c>
      <c r="C32" s="6">
        <v>7296</v>
      </c>
      <c r="D32" s="27">
        <f t="shared" si="0"/>
        <v>0.53984461709211984</v>
      </c>
      <c r="E32" s="14"/>
      <c r="F32" s="47"/>
    </row>
    <row r="33" spans="1:6" ht="12.75" thickBot="1">
      <c r="A33" s="517"/>
      <c r="B33" s="18" t="s">
        <v>31</v>
      </c>
      <c r="C33" s="29">
        <v>3745</v>
      </c>
      <c r="D33" s="31">
        <f t="shared" si="0"/>
        <v>0.2770995190529042</v>
      </c>
      <c r="E33" s="19"/>
      <c r="F33" s="48"/>
    </row>
    <row r="34" spans="1:6">
      <c r="A34" s="518">
        <v>50</v>
      </c>
      <c r="B34" s="15" t="s">
        <v>32</v>
      </c>
      <c r="C34" s="28">
        <v>19336</v>
      </c>
      <c r="D34" s="26">
        <f>+C34/$C$5</f>
        <v>1.4307066222715501</v>
      </c>
      <c r="E34" s="13"/>
      <c r="F34" s="46"/>
    </row>
    <row r="35" spans="1:6">
      <c r="A35" s="519"/>
      <c r="B35" s="16" t="s">
        <v>33</v>
      </c>
      <c r="C35" s="6">
        <v>13646</v>
      </c>
      <c r="D35" s="27">
        <f t="shared" si="0"/>
        <v>1.0096929337772844</v>
      </c>
      <c r="E35" s="11">
        <f>SUM(C34:C37)</f>
        <v>62045</v>
      </c>
      <c r="F35" s="37">
        <f>+E35/$C$5</f>
        <v>4.5908250092489826</v>
      </c>
    </row>
    <row r="36" spans="1:6">
      <c r="A36" s="519"/>
      <c r="B36" s="16" t="s">
        <v>34</v>
      </c>
      <c r="C36" s="6">
        <v>23312</v>
      </c>
      <c r="D36" s="27">
        <f t="shared" si="0"/>
        <v>1.7248982611912689</v>
      </c>
      <c r="E36" s="14"/>
      <c r="F36" s="47"/>
    </row>
    <row r="37" spans="1:6" ht="12.75" thickBot="1">
      <c r="A37" s="520"/>
      <c r="B37" s="17" t="s">
        <v>35</v>
      </c>
      <c r="C37" s="29">
        <v>5751</v>
      </c>
      <c r="D37" s="31">
        <f t="shared" si="0"/>
        <v>0.42552719200887901</v>
      </c>
      <c r="E37" s="19"/>
      <c r="F37" s="49"/>
    </row>
    <row r="38" spans="1:6">
      <c r="A38" s="518">
        <v>51</v>
      </c>
      <c r="B38" s="15" t="s">
        <v>36</v>
      </c>
      <c r="C38" s="28">
        <v>39215</v>
      </c>
      <c r="D38" s="26">
        <f t="shared" si="0"/>
        <v>2.901590825009249</v>
      </c>
      <c r="E38" s="50">
        <f>SUM(C38:C39)</f>
        <v>68042</v>
      </c>
      <c r="F38" s="37">
        <f>+E38/$C$5</f>
        <v>5.034554199038106</v>
      </c>
    </row>
    <row r="39" spans="1:6" ht="12.75" thickBot="1">
      <c r="A39" s="520"/>
      <c r="B39" s="17" t="s">
        <v>37</v>
      </c>
      <c r="C39" s="29">
        <v>28827</v>
      </c>
      <c r="D39" s="31">
        <f t="shared" si="0"/>
        <v>2.1329633740288569</v>
      </c>
      <c r="E39" s="19"/>
      <c r="F39" s="49"/>
    </row>
    <row r="40" spans="1:6">
      <c r="A40" s="513">
        <v>52</v>
      </c>
      <c r="B40" s="7" t="s">
        <v>38</v>
      </c>
      <c r="C40" s="28">
        <v>15187</v>
      </c>
      <c r="D40" s="26">
        <f t="shared" si="0"/>
        <v>1.1237143914169441</v>
      </c>
      <c r="E40" s="13"/>
      <c r="F40" s="46"/>
    </row>
    <row r="41" spans="1:6">
      <c r="A41" s="521"/>
      <c r="B41" s="10" t="s">
        <v>39</v>
      </c>
      <c r="C41" s="6">
        <v>24072</v>
      </c>
      <c r="D41" s="27">
        <f t="shared" si="0"/>
        <v>1.7811320754716982</v>
      </c>
      <c r="E41" s="14"/>
      <c r="F41" s="47"/>
    </row>
    <row r="42" spans="1:6">
      <c r="A42" s="521"/>
      <c r="B42" s="10" t="s">
        <v>40</v>
      </c>
      <c r="C42" s="6">
        <v>28084</v>
      </c>
      <c r="D42" s="27">
        <f t="shared" si="0"/>
        <v>2.0779874213836478</v>
      </c>
      <c r="E42" s="14"/>
      <c r="F42" s="47"/>
    </row>
    <row r="43" spans="1:6">
      <c r="A43" s="521"/>
      <c r="B43" s="10" t="s">
        <v>41</v>
      </c>
      <c r="C43" s="6">
        <v>11235</v>
      </c>
      <c r="D43" s="27">
        <f t="shared" si="0"/>
        <v>0.83129855715871259</v>
      </c>
      <c r="E43" s="11">
        <f>SUM(C40:C46)</f>
        <v>126120</v>
      </c>
      <c r="F43" s="37">
        <f>+E43/$C$5</f>
        <v>9.3318534961154267</v>
      </c>
    </row>
    <row r="44" spans="1:6">
      <c r="A44" s="521"/>
      <c r="B44" s="10" t="s">
        <v>42</v>
      </c>
      <c r="C44" s="6">
        <v>21353</v>
      </c>
      <c r="D44" s="27">
        <f t="shared" si="0"/>
        <v>1.5799482056973733</v>
      </c>
      <c r="E44" s="14"/>
      <c r="F44" s="47"/>
    </row>
    <row r="45" spans="1:6">
      <c r="A45" s="521"/>
      <c r="B45" s="10" t="s">
        <v>43</v>
      </c>
      <c r="C45" s="6">
        <v>8323</v>
      </c>
      <c r="D45" s="27">
        <f t="shared" si="0"/>
        <v>0.61583425823159454</v>
      </c>
      <c r="E45" s="14"/>
      <c r="F45" s="47"/>
    </row>
    <row r="46" spans="1:6" ht="12.75" thickBot="1">
      <c r="A46" s="514"/>
      <c r="B46" s="18" t="s">
        <v>44</v>
      </c>
      <c r="C46" s="29">
        <v>17866</v>
      </c>
      <c r="D46" s="31">
        <f t="shared" si="0"/>
        <v>1.3219385867554569</v>
      </c>
      <c r="E46" s="19"/>
      <c r="F46" s="49"/>
    </row>
    <row r="47" spans="1:6" ht="12.75" thickBot="1">
      <c r="A47" s="20">
        <v>53</v>
      </c>
      <c r="B47" s="21" t="s">
        <v>45</v>
      </c>
      <c r="C47" s="30">
        <v>64506</v>
      </c>
      <c r="D47" s="32">
        <f t="shared" si="0"/>
        <v>4.7729189789123199</v>
      </c>
      <c r="E47" s="36">
        <f>+C47</f>
        <v>64506</v>
      </c>
      <c r="F47" s="37">
        <f>+E47/$C$5</f>
        <v>4.7729189789123199</v>
      </c>
    </row>
    <row r="48" spans="1:6">
      <c r="A48" s="513">
        <v>54</v>
      </c>
      <c r="B48" s="7" t="s">
        <v>46</v>
      </c>
      <c r="C48" s="28">
        <v>47244</v>
      </c>
      <c r="D48" s="26">
        <f t="shared" si="0"/>
        <v>3.4956714761376251</v>
      </c>
      <c r="E48" s="50">
        <f>SUM(C48:C49)</f>
        <v>56805</v>
      </c>
      <c r="F48" s="46"/>
    </row>
    <row r="49" spans="1:6" ht="12.75" thickBot="1">
      <c r="A49" s="514"/>
      <c r="B49" s="18" t="s">
        <v>47</v>
      </c>
      <c r="C49" s="29">
        <v>9561</v>
      </c>
      <c r="D49" s="31">
        <f t="shared" si="0"/>
        <v>0.70743618201997782</v>
      </c>
      <c r="E49" s="19"/>
      <c r="F49" s="49"/>
    </row>
    <row r="50" spans="1:6" ht="12.75" thickBot="1">
      <c r="A50" s="20">
        <v>55</v>
      </c>
      <c r="B50" s="21" t="s">
        <v>48</v>
      </c>
      <c r="C50" s="30">
        <v>54779</v>
      </c>
      <c r="D50" s="32">
        <f t="shared" si="0"/>
        <v>4.0532001479837216</v>
      </c>
      <c r="E50" s="36">
        <f>+C50</f>
        <v>54779</v>
      </c>
      <c r="F50" s="51">
        <f>+E50/$C$5</f>
        <v>4.0532001479837216</v>
      </c>
    </row>
    <row r="51" spans="1:6">
      <c r="A51" s="515">
        <v>56</v>
      </c>
      <c r="B51" s="7" t="s">
        <v>49</v>
      </c>
      <c r="C51" s="28">
        <v>43699</v>
      </c>
      <c r="D51" s="26">
        <f t="shared" si="0"/>
        <v>3.233370329263781</v>
      </c>
      <c r="E51" s="13"/>
      <c r="F51" s="46"/>
    </row>
    <row r="52" spans="1:6">
      <c r="A52" s="516"/>
      <c r="B52" s="10" t="s">
        <v>50</v>
      </c>
      <c r="C52" s="6">
        <v>10645</v>
      </c>
      <c r="D52" s="27">
        <f t="shared" si="0"/>
        <v>0.78764335923048467</v>
      </c>
      <c r="E52" s="11">
        <f>SUM(C51:C54)</f>
        <v>90639</v>
      </c>
      <c r="F52" s="37">
        <f>+E52/$C$5</f>
        <v>6.7065482796892342</v>
      </c>
    </row>
    <row r="53" spans="1:6">
      <c r="A53" s="516"/>
      <c r="B53" s="10" t="s">
        <v>51</v>
      </c>
      <c r="C53" s="6">
        <v>26984</v>
      </c>
      <c r="D53" s="27">
        <f t="shared" si="0"/>
        <v>1.9965963743988162</v>
      </c>
      <c r="E53" s="14"/>
      <c r="F53" s="47"/>
    </row>
    <row r="54" spans="1:6" ht="12.75" thickBot="1">
      <c r="A54" s="517"/>
      <c r="B54" s="18" t="s">
        <v>52</v>
      </c>
      <c r="C54" s="29">
        <v>9311</v>
      </c>
      <c r="D54" s="35">
        <f t="shared" si="0"/>
        <v>0.68893821679615241</v>
      </c>
      <c r="E54" s="19"/>
      <c r="F54" s="49"/>
    </row>
    <row r="55" spans="1:6" ht="12.75" thickBot="1">
      <c r="A55" s="22">
        <v>57</v>
      </c>
      <c r="B55" s="21" t="s">
        <v>53</v>
      </c>
      <c r="C55" s="30">
        <v>87197</v>
      </c>
      <c r="D55" s="33">
        <f t="shared" si="0"/>
        <v>6.451868294487606</v>
      </c>
      <c r="E55" s="36">
        <f>+C55</f>
        <v>87197</v>
      </c>
      <c r="F55" s="37">
        <f>+E55/$C$5</f>
        <v>6.451868294487606</v>
      </c>
    </row>
    <row r="56" spans="1:6">
      <c r="A56" s="515">
        <v>58</v>
      </c>
      <c r="B56" s="7" t="s">
        <v>54</v>
      </c>
      <c r="C56" s="28">
        <v>25620</v>
      </c>
      <c r="D56" s="24">
        <f t="shared" si="0"/>
        <v>1.8956714761376248</v>
      </c>
      <c r="E56" s="13"/>
      <c r="F56" s="46"/>
    </row>
    <row r="57" spans="1:6">
      <c r="A57" s="516"/>
      <c r="B57" s="10" t="s">
        <v>55</v>
      </c>
      <c r="C57" s="6">
        <v>19693</v>
      </c>
      <c r="D57" s="25">
        <f t="shared" si="0"/>
        <v>1.4571217166111727</v>
      </c>
      <c r="E57" s="14"/>
      <c r="F57" s="47"/>
    </row>
    <row r="58" spans="1:6">
      <c r="A58" s="516"/>
      <c r="B58" s="10" t="s">
        <v>56</v>
      </c>
      <c r="C58" s="6">
        <v>11718</v>
      </c>
      <c r="D58" s="25">
        <f t="shared" si="0"/>
        <v>0.86703662597114317</v>
      </c>
      <c r="E58" s="14"/>
      <c r="F58" s="47"/>
    </row>
    <row r="59" spans="1:6">
      <c r="A59" s="516"/>
      <c r="B59" s="10" t="s">
        <v>57</v>
      </c>
      <c r="C59" s="6">
        <v>7456</v>
      </c>
      <c r="D59" s="25">
        <f t="shared" si="0"/>
        <v>0.55168331483536814</v>
      </c>
      <c r="E59" s="11">
        <f>SUM(C56:C63)</f>
        <v>110331</v>
      </c>
      <c r="F59" s="37">
        <f>+E59/$C$5</f>
        <v>8.1635960044395119</v>
      </c>
    </row>
    <row r="60" spans="1:6">
      <c r="A60" s="516"/>
      <c r="B60" s="10" t="s">
        <v>58</v>
      </c>
      <c r="C60" s="6">
        <v>3864</v>
      </c>
      <c r="D60" s="25">
        <f t="shared" si="0"/>
        <v>0.28590455049944508</v>
      </c>
      <c r="E60" s="14"/>
      <c r="F60" s="47"/>
    </row>
    <row r="61" spans="1:6">
      <c r="A61" s="516"/>
      <c r="B61" s="10" t="s">
        <v>59</v>
      </c>
      <c r="C61" s="6">
        <v>29719</v>
      </c>
      <c r="D61" s="25">
        <f t="shared" si="0"/>
        <v>2.1989641139474658</v>
      </c>
      <c r="E61" s="14"/>
      <c r="F61" s="47"/>
    </row>
    <row r="62" spans="1:6">
      <c r="A62" s="516"/>
      <c r="B62" s="10" t="s">
        <v>60</v>
      </c>
      <c r="C62" s="6">
        <v>6228</v>
      </c>
      <c r="D62" s="25">
        <f t="shared" si="0"/>
        <v>0.46082130965593787</v>
      </c>
      <c r="E62" s="14"/>
      <c r="F62" s="47"/>
    </row>
    <row r="63" spans="1:6" ht="12.75" thickBot="1">
      <c r="A63" s="517"/>
      <c r="B63" s="18" t="s">
        <v>61</v>
      </c>
      <c r="C63" s="29">
        <v>6033</v>
      </c>
      <c r="D63" s="34">
        <f t="shared" si="0"/>
        <v>0.44639289678135408</v>
      </c>
      <c r="E63" s="19"/>
      <c r="F63" s="49"/>
    </row>
    <row r="64" spans="1:6" ht="15" customHeight="1">
      <c r="A64" s="515">
        <v>59</v>
      </c>
      <c r="B64" s="7" t="s">
        <v>62</v>
      </c>
      <c r="C64" s="28">
        <v>8041</v>
      </c>
      <c r="D64" s="24">
        <f t="shared" si="0"/>
        <v>0.59496855345911948</v>
      </c>
      <c r="E64" s="13"/>
      <c r="F64" s="46"/>
    </row>
    <row r="65" spans="1:6" ht="15.75" customHeight="1">
      <c r="A65" s="516"/>
      <c r="B65" s="10" t="s">
        <v>63</v>
      </c>
      <c r="C65" s="6">
        <v>13136</v>
      </c>
      <c r="D65" s="25">
        <f t="shared" si="0"/>
        <v>0.97195708472068076</v>
      </c>
      <c r="E65" s="14"/>
      <c r="F65" s="47"/>
    </row>
    <row r="66" spans="1:6" ht="15" customHeight="1">
      <c r="A66" s="516"/>
      <c r="B66" s="10" t="s">
        <v>64</v>
      </c>
      <c r="C66" s="6">
        <v>20980</v>
      </c>
      <c r="D66" s="25">
        <f t="shared" si="0"/>
        <v>1.5523492415834259</v>
      </c>
      <c r="E66" s="14"/>
      <c r="F66" s="47"/>
    </row>
    <row r="67" spans="1:6" ht="15" customHeight="1">
      <c r="A67" s="516"/>
      <c r="B67" s="10" t="s">
        <v>65</v>
      </c>
      <c r="C67" s="6">
        <v>13985</v>
      </c>
      <c r="D67" s="25">
        <f t="shared" si="0"/>
        <v>1.0347761746207917</v>
      </c>
      <c r="E67" s="11">
        <f>SUM(C64:C69)</f>
        <v>81810</v>
      </c>
      <c r="F67" s="37">
        <f>+E67/$C$5</f>
        <v>6.0532741398446168</v>
      </c>
    </row>
    <row r="68" spans="1:6" ht="15" customHeight="1">
      <c r="A68" s="516"/>
      <c r="B68" s="10" t="s">
        <v>66</v>
      </c>
      <c r="C68" s="6">
        <v>9079</v>
      </c>
      <c r="D68" s="25">
        <f t="shared" si="0"/>
        <v>0.67177210506844243</v>
      </c>
      <c r="E68" s="14"/>
      <c r="F68" s="47"/>
    </row>
    <row r="69" spans="1:6" ht="15.75" customHeight="1" thickBot="1">
      <c r="A69" s="517"/>
      <c r="B69" s="18" t="s">
        <v>67</v>
      </c>
      <c r="C69" s="29">
        <v>16589</v>
      </c>
      <c r="D69" s="34">
        <f t="shared" si="0"/>
        <v>1.2274509803921569</v>
      </c>
      <c r="E69" s="19"/>
      <c r="F69" s="49"/>
    </row>
    <row r="70" spans="1:6" ht="12.75" thickBot="1">
      <c r="A70" s="20">
        <v>31</v>
      </c>
      <c r="B70" s="21" t="s">
        <v>69</v>
      </c>
      <c r="C70" s="30">
        <v>53981</v>
      </c>
      <c r="D70" s="33">
        <f t="shared" si="0"/>
        <v>3.9941546429892711</v>
      </c>
      <c r="E70" s="36">
        <f>+C70</f>
        <v>53981</v>
      </c>
      <c r="F70" s="37">
        <f>+E70/$C$5</f>
        <v>3.9941546429892711</v>
      </c>
    </row>
  </sheetData>
  <mergeCells count="9">
    <mergeCell ref="A48:A49"/>
    <mergeCell ref="A51:A54"/>
    <mergeCell ref="A56:A63"/>
    <mergeCell ref="A64:A69"/>
    <mergeCell ref="A14:A19"/>
    <mergeCell ref="A20:A33"/>
    <mergeCell ref="A34:A37"/>
    <mergeCell ref="A38:A39"/>
    <mergeCell ref="A40:A46"/>
  </mergeCells>
  <phoneticPr fontId="1" type="noConversion"/>
  <pageMargins left="0.45" right="0.32" top="0.4" bottom="0.76" header="0.25" footer="0.25"/>
  <pageSetup paperSize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8"/>
  <sheetViews>
    <sheetView zoomScaleNormal="100" workbookViewId="0">
      <selection activeCell="A23" sqref="A23:I23"/>
    </sheetView>
  </sheetViews>
  <sheetFormatPr defaultRowHeight="12.75"/>
  <cols>
    <col min="1" max="1" width="43.7109375" style="63" customWidth="1"/>
    <col min="2" max="2" width="8.140625" style="63" customWidth="1"/>
    <col min="3" max="3" width="8.5703125" style="63" customWidth="1"/>
    <col min="4" max="4" width="29.85546875" style="63" customWidth="1"/>
    <col min="5" max="6" width="8.7109375" style="63" customWidth="1"/>
    <col min="7" max="7" width="9.140625" style="63" customWidth="1"/>
    <col min="8" max="8" width="9.140625" style="63"/>
    <col min="9" max="9" width="10.42578125" style="63" customWidth="1"/>
    <col min="10" max="16384" width="9.140625" style="63"/>
  </cols>
  <sheetData>
    <row r="1" spans="1:9" ht="18.75">
      <c r="A1" s="58" t="s">
        <v>275</v>
      </c>
      <c r="B1" s="62"/>
      <c r="C1" s="62"/>
    </row>
    <row r="2" spans="1:9">
      <c r="A2" s="64"/>
    </row>
    <row r="3" spans="1:9" ht="38.25">
      <c r="A3" s="65"/>
      <c r="B3" s="98" t="s">
        <v>88</v>
      </c>
      <c r="C3" s="65" t="s">
        <v>89</v>
      </c>
      <c r="D3" s="65" t="s">
        <v>129</v>
      </c>
      <c r="E3" s="98" t="s">
        <v>100</v>
      </c>
      <c r="F3" s="98" t="s">
        <v>89</v>
      </c>
      <c r="G3" s="98" t="s">
        <v>101</v>
      </c>
      <c r="H3" s="98" t="s">
        <v>89</v>
      </c>
      <c r="I3" s="98" t="s">
        <v>130</v>
      </c>
    </row>
    <row r="4" spans="1:9">
      <c r="A4" s="144" t="s">
        <v>274</v>
      </c>
      <c r="B4" s="78">
        <f>+B20</f>
        <v>1</v>
      </c>
      <c r="C4" s="70"/>
      <c r="D4" s="70"/>
      <c r="E4" s="78"/>
      <c r="F4" s="78"/>
      <c r="G4" s="78"/>
      <c r="H4" s="78"/>
      <c r="I4" s="103"/>
    </row>
    <row r="5" spans="1:9">
      <c r="A5" s="144" t="s">
        <v>134</v>
      </c>
      <c r="B5" s="78">
        <f>+B26</f>
        <v>1</v>
      </c>
      <c r="C5" s="70"/>
      <c r="D5" s="70"/>
      <c r="E5" s="78"/>
      <c r="F5" s="78"/>
      <c r="G5" s="78"/>
      <c r="H5" s="78"/>
      <c r="I5" s="103"/>
    </row>
    <row r="6" spans="1:9" ht="13.5" thickBot="1">
      <c r="A6" s="72" t="s">
        <v>0</v>
      </c>
      <c r="B6" s="79">
        <f>SUM(B4:B5)</f>
        <v>2</v>
      </c>
      <c r="C6" s="73"/>
      <c r="D6" s="73"/>
      <c r="E6" s="79">
        <f>SUM(E4:E5)</f>
        <v>0</v>
      </c>
      <c r="F6" s="79"/>
      <c r="G6" s="79">
        <f>SUM(G4:G5)</f>
        <v>0</v>
      </c>
      <c r="H6" s="79"/>
      <c r="I6" s="104">
        <f>SUM(I4:I5)</f>
        <v>0</v>
      </c>
    </row>
    <row r="7" spans="1:9">
      <c r="B7" s="64"/>
      <c r="C7" s="64"/>
      <c r="D7" s="64"/>
      <c r="E7" s="64"/>
      <c r="F7" s="64"/>
      <c r="G7" s="64"/>
      <c r="H7" s="64"/>
      <c r="I7" s="64"/>
    </row>
    <row r="8" spans="1:9">
      <c r="B8" s="64"/>
      <c r="C8" s="64"/>
      <c r="D8" s="64"/>
      <c r="E8" s="64"/>
      <c r="F8" s="64"/>
      <c r="G8" s="64"/>
      <c r="H8" s="64"/>
      <c r="I8" s="64"/>
    </row>
    <row r="9" spans="1:9" ht="26.25" customHeight="1" thickBot="1">
      <c r="A9" s="457" t="s">
        <v>127</v>
      </c>
      <c r="B9" s="458"/>
      <c r="C9" s="458"/>
      <c r="D9" s="458"/>
      <c r="E9" s="458"/>
      <c r="F9" s="458"/>
      <c r="G9" s="458"/>
      <c r="H9" s="458"/>
      <c r="I9" s="459"/>
    </row>
    <row r="10" spans="1:9" ht="25.5">
      <c r="A10" s="75" t="s">
        <v>79</v>
      </c>
      <c r="B10" s="334" t="s">
        <v>128</v>
      </c>
      <c r="C10" s="440" t="s">
        <v>89</v>
      </c>
      <c r="D10" s="441" t="s">
        <v>129</v>
      </c>
      <c r="E10" s="441" t="s">
        <v>186</v>
      </c>
      <c r="F10" s="441" t="s">
        <v>89</v>
      </c>
      <c r="G10" s="441" t="s">
        <v>187</v>
      </c>
      <c r="H10" s="441"/>
      <c r="I10" s="442" t="s">
        <v>130</v>
      </c>
    </row>
    <row r="11" spans="1:9" ht="25.5">
      <c r="A11" s="77" t="s">
        <v>127</v>
      </c>
      <c r="B11" s="78">
        <v>0</v>
      </c>
      <c r="C11" s="70"/>
      <c r="D11" s="70" t="s">
        <v>131</v>
      </c>
      <c r="E11" s="78"/>
      <c r="F11" s="70"/>
      <c r="G11" s="70">
        <v>0</v>
      </c>
      <c r="H11" s="70"/>
      <c r="I11" s="103">
        <v>1</v>
      </c>
    </row>
    <row r="12" spans="1:9">
      <c r="A12" s="77"/>
      <c r="B12" s="78"/>
      <c r="C12" s="70"/>
      <c r="D12" s="70" t="s">
        <v>132</v>
      </c>
      <c r="E12" s="78"/>
      <c r="F12" s="70"/>
      <c r="G12" s="70"/>
      <c r="H12" s="70"/>
      <c r="I12" s="103">
        <v>1</v>
      </c>
    </row>
    <row r="13" spans="1:9">
      <c r="A13" s="77"/>
      <c r="B13" s="78"/>
      <c r="C13" s="70"/>
      <c r="D13" s="70" t="s">
        <v>133</v>
      </c>
      <c r="E13" s="78"/>
      <c r="F13" s="70"/>
      <c r="G13" s="70"/>
      <c r="H13" s="70"/>
      <c r="I13" s="103">
        <v>1</v>
      </c>
    </row>
    <row r="14" spans="1:9" ht="13.5" thickBot="1">
      <c r="A14" s="72" t="s">
        <v>0</v>
      </c>
      <c r="B14" s="79">
        <f>SUM(B11:B13)</f>
        <v>0</v>
      </c>
      <c r="C14" s="73"/>
      <c r="D14" s="73"/>
      <c r="E14" s="79"/>
      <c r="F14" s="73"/>
      <c r="G14" s="73">
        <f>SUM(G11:G13)</f>
        <v>0</v>
      </c>
      <c r="H14" s="73"/>
      <c r="I14" s="104">
        <f>SUM(I11:I13)</f>
        <v>3</v>
      </c>
    </row>
    <row r="15" spans="1:9">
      <c r="A15" s="64"/>
      <c r="B15" s="64"/>
      <c r="C15" s="64"/>
      <c r="D15" s="64"/>
      <c r="E15" s="80"/>
      <c r="F15" s="64"/>
      <c r="G15" s="64"/>
      <c r="H15" s="64"/>
      <c r="I15" s="64"/>
    </row>
    <row r="16" spans="1:9">
      <c r="A16" s="64"/>
      <c r="B16" s="64"/>
      <c r="C16" s="64"/>
      <c r="D16" s="64"/>
      <c r="E16" s="80"/>
      <c r="F16" s="64"/>
      <c r="G16" s="64"/>
      <c r="H16" s="64"/>
      <c r="I16" s="64"/>
    </row>
    <row r="17" spans="1:9" ht="13.5" thickBot="1">
      <c r="A17" s="460" t="s">
        <v>274</v>
      </c>
      <c r="B17" s="461"/>
      <c r="C17" s="461"/>
      <c r="D17" s="461"/>
      <c r="E17" s="461"/>
      <c r="F17" s="461"/>
      <c r="G17" s="461"/>
      <c r="H17" s="461"/>
      <c r="I17" s="461"/>
    </row>
    <row r="18" spans="1:9" ht="25.5">
      <c r="A18" s="75" t="s">
        <v>79</v>
      </c>
      <c r="B18" s="91" t="s">
        <v>128</v>
      </c>
      <c r="C18" s="76" t="s">
        <v>89</v>
      </c>
      <c r="D18" s="67" t="s">
        <v>129</v>
      </c>
      <c r="E18" s="67" t="s">
        <v>186</v>
      </c>
      <c r="F18" s="67" t="s">
        <v>89</v>
      </c>
      <c r="G18" s="67" t="s">
        <v>187</v>
      </c>
      <c r="H18" s="67"/>
      <c r="I18" s="68" t="s">
        <v>130</v>
      </c>
    </row>
    <row r="19" spans="1:9">
      <c r="A19" s="77" t="s">
        <v>274</v>
      </c>
      <c r="B19" s="78">
        <v>1</v>
      </c>
      <c r="C19" s="70"/>
      <c r="D19" s="70"/>
      <c r="E19" s="78"/>
      <c r="F19" s="70"/>
      <c r="G19" s="70"/>
      <c r="H19" s="70"/>
      <c r="I19" s="71"/>
    </row>
    <row r="20" spans="1:9" ht="13.5" thickBot="1">
      <c r="A20" s="72" t="s">
        <v>0</v>
      </c>
      <c r="B20" s="79">
        <f>SUM(B19)</f>
        <v>1</v>
      </c>
      <c r="C20" s="73"/>
      <c r="D20" s="73"/>
      <c r="E20" s="79"/>
      <c r="F20" s="73"/>
      <c r="G20" s="73"/>
      <c r="H20" s="73"/>
      <c r="I20" s="104">
        <f>SUM(I19)</f>
        <v>0</v>
      </c>
    </row>
    <row r="21" spans="1:9">
      <c r="A21" s="81"/>
      <c r="B21" s="81"/>
      <c r="C21" s="81"/>
      <c r="D21" s="81"/>
      <c r="E21" s="82"/>
      <c r="F21" s="81"/>
      <c r="G21" s="81"/>
      <c r="H21" s="81"/>
      <c r="I21" s="81"/>
    </row>
    <row r="22" spans="1:9">
      <c r="A22" s="81"/>
      <c r="B22" s="81"/>
      <c r="C22" s="81"/>
      <c r="D22" s="81"/>
      <c r="E22" s="82"/>
      <c r="F22" s="81"/>
      <c r="G22" s="81"/>
      <c r="H22" s="81"/>
      <c r="I22" s="81"/>
    </row>
    <row r="23" spans="1:9" ht="13.5" thickBot="1">
      <c r="A23" s="460" t="s">
        <v>134</v>
      </c>
      <c r="B23" s="461"/>
      <c r="C23" s="461"/>
      <c r="D23" s="461"/>
      <c r="E23" s="461"/>
      <c r="F23" s="461"/>
      <c r="G23" s="461"/>
      <c r="H23" s="461"/>
      <c r="I23" s="461"/>
    </row>
    <row r="24" spans="1:9" ht="25.5">
      <c r="A24" s="75" t="s">
        <v>79</v>
      </c>
      <c r="B24" s="91" t="s">
        <v>128</v>
      </c>
      <c r="C24" s="67" t="s">
        <v>89</v>
      </c>
      <c r="D24" s="67" t="s">
        <v>129</v>
      </c>
      <c r="E24" s="67" t="s">
        <v>186</v>
      </c>
      <c r="F24" s="67" t="s">
        <v>89</v>
      </c>
      <c r="G24" s="67" t="s">
        <v>187</v>
      </c>
      <c r="H24" s="67"/>
      <c r="I24" s="68" t="s">
        <v>130</v>
      </c>
    </row>
    <row r="25" spans="1:9">
      <c r="A25" s="77" t="s">
        <v>134</v>
      </c>
      <c r="B25" s="78">
        <v>1</v>
      </c>
      <c r="C25" s="70"/>
      <c r="D25" s="70"/>
      <c r="E25" s="78"/>
      <c r="F25" s="70"/>
      <c r="G25" s="70"/>
      <c r="H25" s="70"/>
      <c r="I25" s="103">
        <v>3</v>
      </c>
    </row>
    <row r="26" spans="1:9" ht="13.5" thickBot="1">
      <c r="A26" s="72" t="s">
        <v>0</v>
      </c>
      <c r="B26" s="79">
        <f>SUM(B25)</f>
        <v>1</v>
      </c>
      <c r="C26" s="73"/>
      <c r="D26" s="73"/>
      <c r="E26" s="79"/>
      <c r="F26" s="73"/>
      <c r="G26" s="73"/>
      <c r="H26" s="73"/>
      <c r="I26" s="104">
        <f>SUM(I25)</f>
        <v>3</v>
      </c>
    </row>
    <row r="27" spans="1:9">
      <c r="B27" s="64"/>
      <c r="C27" s="64"/>
      <c r="D27" s="64"/>
      <c r="E27" s="64"/>
      <c r="F27" s="64"/>
      <c r="G27" s="64"/>
      <c r="H27" s="64"/>
      <c r="I27" s="64"/>
    </row>
    <row r="28" spans="1:9">
      <c r="B28" s="64"/>
      <c r="C28" s="64"/>
      <c r="D28" s="64"/>
      <c r="E28" s="64"/>
      <c r="F28" s="64"/>
      <c r="G28" s="64"/>
      <c r="H28" s="64"/>
      <c r="I28" s="64"/>
    </row>
  </sheetData>
  <mergeCells count="3">
    <mergeCell ref="A9:I9"/>
    <mergeCell ref="A17:I17"/>
    <mergeCell ref="A23:I23"/>
  </mergeCells>
  <pageMargins left="0.27" right="0.19" top="0.47" bottom="0.41" header="0.31496062992125984" footer="0.19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33"/>
  <sheetViews>
    <sheetView workbookViewId="0">
      <selection activeCell="B13" sqref="B13"/>
    </sheetView>
  </sheetViews>
  <sheetFormatPr defaultRowHeight="12.75"/>
  <cols>
    <col min="1" max="1" width="45" style="63" customWidth="1"/>
    <col min="2" max="2" width="8.140625" style="63" customWidth="1"/>
    <col min="3" max="3" width="10.42578125" style="63" customWidth="1"/>
    <col min="4" max="4" width="31" style="63" customWidth="1"/>
    <col min="5" max="5" width="8.7109375" style="63" customWidth="1"/>
    <col min="6" max="6" width="10.140625" style="63" customWidth="1"/>
    <col min="7" max="7" width="9.140625" style="63" customWidth="1"/>
    <col min="8" max="8" width="10.28515625" style="63" customWidth="1"/>
    <col min="9" max="9" width="7.42578125" style="63" customWidth="1"/>
    <col min="10" max="16384" width="9.140625" style="63"/>
  </cols>
  <sheetData>
    <row r="1" spans="1:9" ht="18.75">
      <c r="A1" s="58" t="s">
        <v>276</v>
      </c>
      <c r="B1" s="62"/>
      <c r="C1" s="62"/>
    </row>
    <row r="2" spans="1:9">
      <c r="A2" s="64"/>
      <c r="D2" s="63" t="s">
        <v>158</v>
      </c>
      <c r="E2" s="63">
        <v>64</v>
      </c>
    </row>
    <row r="3" spans="1:9">
      <c r="A3" s="64"/>
    </row>
    <row r="4" spans="1:9" ht="25.5">
      <c r="A4" s="64"/>
      <c r="B4" s="98" t="s">
        <v>88</v>
      </c>
      <c r="C4" s="65" t="s">
        <v>89</v>
      </c>
      <c r="D4" s="65" t="s">
        <v>129</v>
      </c>
      <c r="E4" s="98" t="s">
        <v>408</v>
      </c>
      <c r="F4" s="98" t="s">
        <v>89</v>
      </c>
      <c r="G4" s="98" t="s">
        <v>431</v>
      </c>
      <c r="H4" s="350" t="s">
        <v>89</v>
      </c>
      <c r="I4" s="78" t="s">
        <v>130</v>
      </c>
    </row>
    <row r="5" spans="1:9" ht="12.75" customHeight="1">
      <c r="A5" s="143" t="s">
        <v>421</v>
      </c>
      <c r="B5" s="78">
        <f>+B44</f>
        <v>10</v>
      </c>
      <c r="C5" s="78"/>
      <c r="D5" s="78"/>
      <c r="E5" s="78">
        <f t="shared" ref="E5:I5" si="0">+E44</f>
        <v>7</v>
      </c>
      <c r="F5" s="78"/>
      <c r="G5" s="78"/>
      <c r="H5" s="78"/>
      <c r="I5" s="78">
        <f t="shared" si="0"/>
        <v>29</v>
      </c>
    </row>
    <row r="6" spans="1:9">
      <c r="A6" s="144" t="s">
        <v>144</v>
      </c>
      <c r="B6" s="78">
        <f>+B60</f>
        <v>5</v>
      </c>
      <c r="C6" s="78"/>
      <c r="D6" s="78"/>
      <c r="E6" s="78">
        <f t="shared" ref="E6" si="1">+E60</f>
        <v>10</v>
      </c>
      <c r="F6" s="78"/>
      <c r="G6" s="78"/>
      <c r="H6" s="78"/>
      <c r="I6" s="78"/>
    </row>
    <row r="7" spans="1:9">
      <c r="A7" s="144" t="s">
        <v>427</v>
      </c>
      <c r="B7" s="78">
        <f>+B67</f>
        <v>0</v>
      </c>
      <c r="C7" s="78"/>
      <c r="D7" s="78"/>
      <c r="E7" s="78">
        <f t="shared" ref="E7" si="2">+E67</f>
        <v>2</v>
      </c>
      <c r="F7" s="78"/>
      <c r="G7" s="78"/>
      <c r="H7" s="78"/>
      <c r="I7" s="78"/>
    </row>
    <row r="8" spans="1:9">
      <c r="A8" s="144" t="s">
        <v>164</v>
      </c>
      <c r="B8" s="78">
        <f>+B76</f>
        <v>1</v>
      </c>
      <c r="C8" s="78"/>
      <c r="D8" s="78"/>
      <c r="E8" s="78"/>
      <c r="F8" s="78"/>
      <c r="G8" s="78"/>
      <c r="H8" s="78"/>
      <c r="I8" s="78"/>
    </row>
    <row r="9" spans="1:9">
      <c r="A9" s="229" t="s">
        <v>170</v>
      </c>
      <c r="B9" s="78">
        <f>+B82</f>
        <v>1</v>
      </c>
      <c r="C9" s="78"/>
      <c r="D9" s="78"/>
      <c r="E9" s="78"/>
      <c r="F9" s="78"/>
      <c r="G9" s="78"/>
      <c r="H9" s="78"/>
      <c r="I9" s="78"/>
    </row>
    <row r="10" spans="1:9" ht="25.5">
      <c r="A10" s="145" t="s">
        <v>277</v>
      </c>
      <c r="B10" s="78">
        <f>+B88</f>
        <v>1</v>
      </c>
      <c r="C10" s="78"/>
      <c r="D10" s="78"/>
      <c r="E10" s="78"/>
      <c r="F10" s="78"/>
      <c r="G10" s="78"/>
      <c r="H10" s="78"/>
      <c r="I10" s="78"/>
    </row>
    <row r="11" spans="1:9">
      <c r="A11" s="143" t="s">
        <v>184</v>
      </c>
      <c r="B11" s="78">
        <f>+B94</f>
        <v>1</v>
      </c>
      <c r="C11" s="78"/>
      <c r="D11" s="78"/>
      <c r="E11" s="78"/>
      <c r="F11" s="78"/>
      <c r="G11" s="78"/>
      <c r="H11" s="78"/>
      <c r="I11" s="78">
        <f t="shared" ref="I11" si="3">+I94</f>
        <v>8</v>
      </c>
    </row>
    <row r="12" spans="1:9">
      <c r="A12" s="143" t="s">
        <v>185</v>
      </c>
      <c r="B12" s="78">
        <f>B100</f>
        <v>1</v>
      </c>
      <c r="C12" s="78"/>
      <c r="D12" s="78"/>
      <c r="E12" s="78"/>
      <c r="F12" s="78"/>
      <c r="G12" s="78"/>
      <c r="H12" s="78"/>
      <c r="I12" s="78">
        <f t="shared" ref="I12" si="4">+I100</f>
        <v>12</v>
      </c>
    </row>
    <row r="13" spans="1:9" ht="13.5" thickBot="1">
      <c r="A13" s="146" t="s">
        <v>0</v>
      </c>
      <c r="B13" s="79">
        <f>SUM(B5:B12)</f>
        <v>20</v>
      </c>
      <c r="C13" s="73"/>
      <c r="D13" s="73"/>
      <c r="E13" s="79">
        <f>SUM(E5:E12)</f>
        <v>19</v>
      </c>
      <c r="F13" s="79"/>
      <c r="G13" s="79">
        <f>SUM(G5:G12)</f>
        <v>0</v>
      </c>
      <c r="H13" s="79"/>
      <c r="I13" s="79">
        <f>SUM(I5:I12)</f>
        <v>49</v>
      </c>
    </row>
    <row r="14" spans="1:9">
      <c r="B14" s="64"/>
      <c r="C14" s="64"/>
      <c r="D14" s="64"/>
      <c r="E14" s="64"/>
      <c r="F14" s="64"/>
      <c r="G14" s="64"/>
      <c r="H14" s="64"/>
      <c r="I14" s="64"/>
    </row>
    <row r="15" spans="1:9">
      <c r="B15" s="64"/>
      <c r="C15" s="64"/>
      <c r="D15" s="64"/>
      <c r="E15" s="64"/>
      <c r="F15" s="64"/>
      <c r="G15" s="64"/>
      <c r="H15" s="64"/>
      <c r="I15" s="64"/>
    </row>
    <row r="16" spans="1:9" ht="9" customHeight="1" thickBot="1">
      <c r="B16" s="64"/>
      <c r="C16" s="64"/>
      <c r="D16" s="64"/>
      <c r="E16" s="64"/>
      <c r="F16" s="64"/>
      <c r="G16" s="64"/>
      <c r="H16" s="64"/>
      <c r="I16" s="64"/>
    </row>
    <row r="17" spans="1:9" ht="15.75" customHeight="1" thickBot="1">
      <c r="A17" s="143" t="s">
        <v>421</v>
      </c>
      <c r="B17" s="148"/>
      <c r="C17" s="148"/>
      <c r="D17" s="148"/>
      <c r="E17" s="148"/>
      <c r="F17" s="148"/>
      <c r="G17" s="148"/>
      <c r="H17" s="148"/>
      <c r="I17" s="149"/>
    </row>
    <row r="18" spans="1:9" s="318" customFormat="1" ht="27" customHeight="1" thickBot="1">
      <c r="A18" s="345" t="s">
        <v>79</v>
      </c>
      <c r="B18" s="346" t="s">
        <v>128</v>
      </c>
      <c r="C18" s="347" t="s">
        <v>89</v>
      </c>
      <c r="D18" s="346" t="s">
        <v>129</v>
      </c>
      <c r="E18" s="98" t="s">
        <v>408</v>
      </c>
      <c r="F18" s="98" t="s">
        <v>89</v>
      </c>
      <c r="G18" s="98" t="s">
        <v>431</v>
      </c>
      <c r="H18" s="350" t="s">
        <v>89</v>
      </c>
      <c r="I18" s="78" t="s">
        <v>130</v>
      </c>
    </row>
    <row r="19" spans="1:9" s="64" customFormat="1" ht="15" customHeight="1">
      <c r="A19" s="465" t="s">
        <v>422</v>
      </c>
      <c r="B19" s="467">
        <v>1</v>
      </c>
      <c r="C19" s="152"/>
      <c r="D19" s="160" t="s">
        <v>432</v>
      </c>
      <c r="E19" s="151">
        <v>1</v>
      </c>
      <c r="F19" s="161"/>
      <c r="G19" s="161"/>
      <c r="H19" s="161"/>
      <c r="I19" s="162">
        <v>1</v>
      </c>
    </row>
    <row r="20" spans="1:9" s="64" customFormat="1" ht="15" customHeight="1" thickBot="1">
      <c r="A20" s="466"/>
      <c r="B20" s="468"/>
      <c r="C20" s="163"/>
      <c r="D20" s="164" t="s">
        <v>433</v>
      </c>
      <c r="E20" s="165">
        <v>1</v>
      </c>
      <c r="F20" s="166"/>
      <c r="G20" s="166"/>
      <c r="H20" s="166"/>
      <c r="I20" s="167"/>
    </row>
    <row r="21" spans="1:9" s="64" customFormat="1" ht="15" customHeight="1" thickBot="1">
      <c r="A21" s="168" t="s">
        <v>136</v>
      </c>
      <c r="B21" s="169">
        <v>1</v>
      </c>
      <c r="C21" s="163"/>
      <c r="D21" s="163"/>
      <c r="E21" s="169"/>
      <c r="F21" s="163"/>
      <c r="G21" s="163"/>
      <c r="H21" s="163"/>
      <c r="I21" s="170">
        <v>6</v>
      </c>
    </row>
    <row r="22" spans="1:9" s="64" customFormat="1" ht="14.25" customHeight="1" thickBot="1">
      <c r="A22" s="171" t="s">
        <v>137</v>
      </c>
      <c r="B22" s="172">
        <v>1</v>
      </c>
      <c r="C22" s="173"/>
      <c r="D22" s="173" t="s">
        <v>437</v>
      </c>
      <c r="E22" s="172">
        <v>1</v>
      </c>
      <c r="F22" s="173"/>
      <c r="G22" s="173"/>
      <c r="H22" s="173"/>
      <c r="I22" s="174"/>
    </row>
    <row r="23" spans="1:9" s="64" customFormat="1" ht="25.5" customHeight="1">
      <c r="A23" s="465" t="s">
        <v>423</v>
      </c>
      <c r="B23" s="467">
        <v>1</v>
      </c>
      <c r="C23" s="152"/>
      <c r="D23" s="175" t="s">
        <v>177</v>
      </c>
      <c r="E23" s="176"/>
      <c r="F23" s="161"/>
      <c r="G23" s="161"/>
      <c r="H23" s="161"/>
      <c r="I23" s="444">
        <v>1</v>
      </c>
    </row>
    <row r="24" spans="1:9" s="64" customFormat="1" ht="24.75" customHeight="1">
      <c r="A24" s="472"/>
      <c r="B24" s="475"/>
      <c r="C24" s="173"/>
      <c r="D24" s="177" t="s">
        <v>178</v>
      </c>
      <c r="E24" s="172"/>
      <c r="F24" s="173"/>
      <c r="G24" s="173"/>
      <c r="H24" s="173"/>
      <c r="I24" s="443">
        <v>1</v>
      </c>
    </row>
    <row r="25" spans="1:9" s="64" customFormat="1" ht="25.5" customHeight="1">
      <c r="A25" s="472"/>
      <c r="B25" s="475"/>
      <c r="C25" s="173"/>
      <c r="D25" s="177" t="s">
        <v>179</v>
      </c>
      <c r="E25" s="172"/>
      <c r="F25" s="173"/>
      <c r="G25" s="173"/>
      <c r="H25" s="173"/>
      <c r="I25" s="443">
        <v>1</v>
      </c>
    </row>
    <row r="26" spans="1:9" s="64" customFormat="1" ht="26.25" customHeight="1">
      <c r="A26" s="472"/>
      <c r="B26" s="475"/>
      <c r="C26" s="173"/>
      <c r="D26" s="177" t="s">
        <v>180</v>
      </c>
      <c r="E26" s="172"/>
      <c r="F26" s="173"/>
      <c r="G26" s="173"/>
      <c r="H26" s="173"/>
      <c r="I26" s="443">
        <v>1</v>
      </c>
    </row>
    <row r="27" spans="1:9" s="64" customFormat="1" ht="26.25" customHeight="1">
      <c r="A27" s="472"/>
      <c r="B27" s="475"/>
      <c r="C27" s="173"/>
      <c r="D27" s="177" t="s">
        <v>181</v>
      </c>
      <c r="E27" s="172"/>
      <c r="F27" s="173"/>
      <c r="G27" s="173"/>
      <c r="H27" s="173"/>
      <c r="I27" s="443">
        <v>1</v>
      </c>
    </row>
    <row r="28" spans="1:9" s="64" customFormat="1" ht="36.75" customHeight="1">
      <c r="A28" s="472"/>
      <c r="B28" s="475"/>
      <c r="C28" s="173"/>
      <c r="D28" s="177" t="s">
        <v>182</v>
      </c>
      <c r="E28" s="172"/>
      <c r="F28" s="173"/>
      <c r="G28" s="173"/>
      <c r="H28" s="173"/>
      <c r="I28" s="443">
        <v>1</v>
      </c>
    </row>
    <row r="29" spans="1:9" s="64" customFormat="1" ht="26.25" customHeight="1" thickBot="1">
      <c r="A29" s="466"/>
      <c r="B29" s="468"/>
      <c r="C29" s="163"/>
      <c r="D29" s="178" t="s">
        <v>183</v>
      </c>
      <c r="E29" s="169"/>
      <c r="F29" s="163"/>
      <c r="G29" s="163"/>
      <c r="H29" s="163"/>
      <c r="I29" s="445">
        <v>1</v>
      </c>
    </row>
    <row r="30" spans="1:9" s="64" customFormat="1" ht="13.5" customHeight="1" thickBot="1">
      <c r="A30" s="343" t="s">
        <v>138</v>
      </c>
      <c r="B30" s="344">
        <v>1</v>
      </c>
      <c r="C30" s="204"/>
      <c r="D30" s="355"/>
      <c r="E30" s="356"/>
      <c r="F30" s="355"/>
      <c r="G30" s="355"/>
      <c r="H30" s="355"/>
      <c r="I30" s="357">
        <v>8</v>
      </c>
    </row>
    <row r="31" spans="1:9" s="64" customFormat="1" ht="25.5">
      <c r="A31" s="465" t="s">
        <v>139</v>
      </c>
      <c r="B31" s="467">
        <v>1</v>
      </c>
      <c r="C31" s="152"/>
      <c r="D31" s="194" t="s">
        <v>171</v>
      </c>
      <c r="E31" s="194"/>
      <c r="F31" s="194"/>
      <c r="G31" s="194"/>
      <c r="H31" s="194"/>
      <c r="I31" s="392">
        <v>1</v>
      </c>
    </row>
    <row r="32" spans="1:9" s="64" customFormat="1" ht="27.75" customHeight="1">
      <c r="A32" s="472"/>
      <c r="B32" s="475"/>
      <c r="C32" s="173"/>
      <c r="D32" s="194" t="s">
        <v>172</v>
      </c>
      <c r="E32" s="194"/>
      <c r="F32" s="194"/>
      <c r="G32" s="194"/>
      <c r="H32" s="194"/>
      <c r="I32" s="392">
        <v>1</v>
      </c>
    </row>
    <row r="33" spans="1:9" s="64" customFormat="1" ht="15" customHeight="1">
      <c r="A33" s="472"/>
      <c r="B33" s="475"/>
      <c r="C33" s="173"/>
      <c r="D33" s="194" t="s">
        <v>173</v>
      </c>
      <c r="E33" s="194"/>
      <c r="F33" s="194"/>
      <c r="G33" s="194"/>
      <c r="H33" s="194"/>
      <c r="I33" s="392">
        <v>1</v>
      </c>
    </row>
    <row r="34" spans="1:9" s="64" customFormat="1" ht="25.5">
      <c r="A34" s="472"/>
      <c r="B34" s="475"/>
      <c r="C34" s="173"/>
      <c r="D34" s="194" t="s">
        <v>174</v>
      </c>
      <c r="E34" s="194"/>
      <c r="F34" s="194"/>
      <c r="G34" s="194"/>
      <c r="H34" s="194"/>
      <c r="I34" s="392">
        <v>1</v>
      </c>
    </row>
    <row r="35" spans="1:9" s="64" customFormat="1" ht="25.5">
      <c r="A35" s="472"/>
      <c r="B35" s="475"/>
      <c r="C35" s="173"/>
      <c r="D35" s="194" t="s">
        <v>175</v>
      </c>
      <c r="E35" s="194"/>
      <c r="F35" s="194"/>
      <c r="G35" s="194"/>
      <c r="H35" s="194"/>
      <c r="I35" s="392">
        <v>1</v>
      </c>
    </row>
    <row r="36" spans="1:9" s="64" customFormat="1" ht="15.75" customHeight="1" thickBot="1">
      <c r="A36" s="466"/>
      <c r="B36" s="468"/>
      <c r="C36" s="163"/>
      <c r="D36" s="194" t="s">
        <v>176</v>
      </c>
      <c r="E36" s="194"/>
      <c r="F36" s="194"/>
      <c r="G36" s="194"/>
      <c r="H36" s="194"/>
      <c r="I36" s="392">
        <v>1</v>
      </c>
    </row>
    <row r="37" spans="1:9" s="64" customFormat="1" ht="13.5" thickBot="1">
      <c r="A37" s="154" t="s">
        <v>140</v>
      </c>
      <c r="B37" s="155">
        <v>1</v>
      </c>
      <c r="C37" s="156"/>
      <c r="D37" s="163"/>
      <c r="E37" s="163"/>
      <c r="F37" s="163"/>
      <c r="G37" s="163"/>
      <c r="H37" s="163"/>
      <c r="I37" s="170"/>
    </row>
    <row r="38" spans="1:9" s="64" customFormat="1" ht="12.75" customHeight="1" thickBot="1">
      <c r="A38" s="154" t="s">
        <v>135</v>
      </c>
      <c r="B38" s="155">
        <v>1</v>
      </c>
      <c r="C38" s="156"/>
      <c r="D38" s="156"/>
      <c r="E38" s="155"/>
      <c r="F38" s="156"/>
      <c r="G38" s="156"/>
      <c r="H38" s="156"/>
      <c r="I38" s="157">
        <v>1</v>
      </c>
    </row>
    <row r="39" spans="1:9" s="64" customFormat="1">
      <c r="A39" s="469" t="s">
        <v>141</v>
      </c>
      <c r="B39" s="181">
        <v>1</v>
      </c>
      <c r="C39" s="180"/>
      <c r="D39" s="182" t="s">
        <v>160</v>
      </c>
      <c r="E39" s="176">
        <v>1</v>
      </c>
      <c r="F39" s="161"/>
      <c r="G39" s="176"/>
      <c r="H39" s="161"/>
      <c r="I39" s="162"/>
    </row>
    <row r="40" spans="1:9" s="64" customFormat="1" ht="24.75" customHeight="1">
      <c r="A40" s="470"/>
      <c r="B40" s="184"/>
      <c r="C40" s="183"/>
      <c r="D40" s="185" t="s">
        <v>161</v>
      </c>
      <c r="E40" s="393">
        <v>1</v>
      </c>
      <c r="F40" s="187"/>
      <c r="G40" s="186"/>
      <c r="H40" s="187"/>
      <c r="I40" s="188"/>
    </row>
    <row r="41" spans="1:9" s="64" customFormat="1">
      <c r="A41" s="470"/>
      <c r="B41" s="184"/>
      <c r="C41" s="183"/>
      <c r="D41" s="185" t="s">
        <v>163</v>
      </c>
      <c r="E41" s="186">
        <v>1</v>
      </c>
      <c r="F41" s="187"/>
      <c r="G41" s="186"/>
      <c r="H41" s="187"/>
      <c r="I41" s="188"/>
    </row>
    <row r="42" spans="1:9" s="64" customFormat="1" ht="13.5" thickBot="1">
      <c r="A42" s="471"/>
      <c r="B42" s="184"/>
      <c r="C42" s="183"/>
      <c r="D42" s="185" t="s">
        <v>162</v>
      </c>
      <c r="E42" s="186">
        <v>1</v>
      </c>
      <c r="F42" s="187"/>
      <c r="G42" s="186"/>
      <c r="H42" s="187"/>
      <c r="I42" s="188"/>
    </row>
    <row r="43" spans="1:9" s="64" customFormat="1" ht="13.5" thickBot="1">
      <c r="A43" s="158" t="s">
        <v>142</v>
      </c>
      <c r="B43" s="151">
        <v>1</v>
      </c>
      <c r="C43" s="152"/>
      <c r="D43" s="152"/>
      <c r="E43" s="151"/>
      <c r="F43" s="152"/>
      <c r="G43" s="151"/>
      <c r="H43" s="152"/>
      <c r="I43" s="179"/>
    </row>
    <row r="44" spans="1:9" s="64" customFormat="1" ht="13.5" thickBot="1">
      <c r="A44" s="189" t="s">
        <v>0</v>
      </c>
      <c r="B44" s="155">
        <f>SUM(B19:B43)</f>
        <v>10</v>
      </c>
      <c r="C44" s="156"/>
      <c r="D44" s="156"/>
      <c r="E44" s="155">
        <f>SUM(E19:E43)</f>
        <v>7</v>
      </c>
      <c r="F44" s="156"/>
      <c r="G44" s="155"/>
      <c r="H44" s="156"/>
      <c r="I44" s="155">
        <f>SUM(I19:I43)</f>
        <v>29</v>
      </c>
    </row>
    <row r="45" spans="1:9" ht="13.5" thickBot="1">
      <c r="A45" s="190"/>
      <c r="B45" s="191"/>
      <c r="C45" s="191"/>
      <c r="D45" s="191"/>
      <c r="E45" s="191"/>
      <c r="F45" s="191"/>
      <c r="G45" s="191"/>
      <c r="H45" s="191"/>
      <c r="I45" s="191"/>
    </row>
    <row r="46" spans="1:9">
      <c r="A46" s="147" t="s">
        <v>144</v>
      </c>
      <c r="B46" s="148"/>
      <c r="C46" s="148"/>
      <c r="D46" s="148"/>
      <c r="E46" s="148"/>
      <c r="F46" s="148"/>
      <c r="G46" s="148"/>
      <c r="H46" s="148"/>
      <c r="I46" s="149"/>
    </row>
    <row r="47" spans="1:9" ht="25.5">
      <c r="A47" s="192" t="s">
        <v>79</v>
      </c>
      <c r="B47" s="193" t="s">
        <v>189</v>
      </c>
      <c r="C47" s="194" t="s">
        <v>89</v>
      </c>
      <c r="D47" s="194" t="s">
        <v>129</v>
      </c>
      <c r="E47" s="98" t="s">
        <v>408</v>
      </c>
      <c r="F47" s="98" t="s">
        <v>89</v>
      </c>
      <c r="G47" s="98" t="s">
        <v>431</v>
      </c>
      <c r="H47" s="350" t="s">
        <v>89</v>
      </c>
      <c r="I47" s="103" t="s">
        <v>130</v>
      </c>
    </row>
    <row r="48" spans="1:9">
      <c r="A48" s="473" t="s">
        <v>148</v>
      </c>
      <c r="B48" s="474">
        <v>1</v>
      </c>
      <c r="C48" s="177"/>
      <c r="D48" s="196" t="s">
        <v>149</v>
      </c>
      <c r="E48" s="362">
        <v>1</v>
      </c>
      <c r="F48" s="196"/>
      <c r="G48" s="196"/>
      <c r="H48" s="196"/>
      <c r="I48" s="197"/>
    </row>
    <row r="49" spans="1:9">
      <c r="A49" s="472"/>
      <c r="B49" s="475"/>
      <c r="C49" s="198"/>
      <c r="D49" s="194" t="s">
        <v>150</v>
      </c>
      <c r="E49" s="193">
        <v>1</v>
      </c>
      <c r="F49" s="194"/>
      <c r="G49" s="194"/>
      <c r="H49" s="194"/>
      <c r="I49" s="195"/>
    </row>
    <row r="50" spans="1:9">
      <c r="A50" s="472"/>
      <c r="B50" s="475"/>
      <c r="C50" s="198"/>
      <c r="D50" s="194" t="s">
        <v>151</v>
      </c>
      <c r="E50" s="193">
        <v>1</v>
      </c>
      <c r="F50" s="194"/>
      <c r="G50" s="194"/>
      <c r="H50" s="194"/>
      <c r="I50" s="195"/>
    </row>
    <row r="51" spans="1:9">
      <c r="A51" s="472"/>
      <c r="B51" s="475"/>
      <c r="C51" s="198"/>
      <c r="D51" s="194" t="s">
        <v>152</v>
      </c>
      <c r="E51" s="193">
        <v>1</v>
      </c>
      <c r="F51" s="194"/>
      <c r="G51" s="194"/>
      <c r="H51" s="194"/>
      <c r="I51" s="195"/>
    </row>
    <row r="52" spans="1:9">
      <c r="A52" s="472"/>
      <c r="B52" s="475"/>
      <c r="C52" s="198"/>
      <c r="D52" s="194" t="s">
        <v>153</v>
      </c>
      <c r="E52" s="193">
        <v>1</v>
      </c>
      <c r="F52" s="194"/>
      <c r="G52" s="194"/>
      <c r="H52" s="194"/>
      <c r="I52" s="195"/>
    </row>
    <row r="53" spans="1:9">
      <c r="A53" s="472"/>
      <c r="B53" s="475"/>
      <c r="C53" s="198"/>
      <c r="D53" s="194" t="s">
        <v>154</v>
      </c>
      <c r="E53" s="193">
        <v>1</v>
      </c>
      <c r="F53" s="194"/>
      <c r="G53" s="194"/>
      <c r="H53" s="194"/>
      <c r="I53" s="195"/>
    </row>
    <row r="54" spans="1:9" ht="13.5" thickBot="1">
      <c r="A54" s="466"/>
      <c r="B54" s="468"/>
      <c r="C54" s="199"/>
      <c r="D54" s="187" t="s">
        <v>155</v>
      </c>
      <c r="E54" s="359">
        <v>1</v>
      </c>
      <c r="F54" s="187"/>
      <c r="G54" s="187"/>
      <c r="H54" s="187"/>
      <c r="I54" s="200"/>
    </row>
    <row r="55" spans="1:9">
      <c r="A55" s="150" t="s">
        <v>145</v>
      </c>
      <c r="B55" s="151">
        <v>1</v>
      </c>
      <c r="C55" s="152"/>
      <c r="D55" s="65"/>
      <c r="E55" s="151"/>
      <c r="F55" s="152"/>
      <c r="G55" s="152"/>
      <c r="H55" s="152"/>
      <c r="I55" s="153"/>
    </row>
    <row r="56" spans="1:9" ht="43.5" customHeight="1">
      <c r="A56" s="348" t="s">
        <v>146</v>
      </c>
      <c r="B56" s="354">
        <v>1</v>
      </c>
      <c r="C56" s="194"/>
      <c r="D56" s="194" t="s">
        <v>424</v>
      </c>
      <c r="E56" s="354">
        <v>1</v>
      </c>
      <c r="F56" s="194"/>
      <c r="G56" s="194"/>
      <c r="H56" s="194"/>
      <c r="I56" s="195"/>
    </row>
    <row r="57" spans="1:9" ht="13.5" thickBot="1">
      <c r="A57" s="168" t="s">
        <v>147</v>
      </c>
      <c r="B57" s="169">
        <v>1</v>
      </c>
      <c r="C57" s="163"/>
      <c r="D57" s="173" t="s">
        <v>157</v>
      </c>
      <c r="E57" s="360">
        <v>1</v>
      </c>
      <c r="F57" s="163"/>
      <c r="G57" s="163"/>
      <c r="H57" s="163"/>
      <c r="I57" s="203"/>
    </row>
    <row r="58" spans="1:9" ht="13.5" thickBot="1">
      <c r="A58" s="154" t="s">
        <v>156</v>
      </c>
      <c r="B58" s="155">
        <v>1</v>
      </c>
      <c r="C58" s="156"/>
      <c r="D58" s="70"/>
      <c r="E58" s="70"/>
      <c r="F58" s="156"/>
      <c r="G58" s="156"/>
      <c r="H58" s="156"/>
      <c r="I58" s="201"/>
    </row>
    <row r="59" spans="1:9" ht="13.5" thickBot="1">
      <c r="A59" s="154"/>
      <c r="B59" s="155"/>
      <c r="C59" s="156"/>
      <c r="D59" s="300" t="s">
        <v>159</v>
      </c>
      <c r="E59" s="301">
        <v>1</v>
      </c>
      <c r="F59" s="156"/>
      <c r="G59" s="156"/>
      <c r="H59" s="156"/>
      <c r="I59" s="201"/>
    </row>
    <row r="60" spans="1:9" ht="13.5" thickBot="1">
      <c r="A60" s="205" t="s">
        <v>0</v>
      </c>
      <c r="B60" s="206">
        <f>SUM(B48:B58)</f>
        <v>5</v>
      </c>
      <c r="C60" s="207"/>
      <c r="D60" s="208"/>
      <c r="E60" s="206">
        <f>SUM(E48:E59)</f>
        <v>10</v>
      </c>
      <c r="F60" s="207"/>
      <c r="G60" s="207"/>
      <c r="H60" s="207"/>
      <c r="I60" s="209"/>
    </row>
    <row r="61" spans="1:9">
      <c r="A61" s="190"/>
      <c r="B61" s="191"/>
      <c r="C61" s="191"/>
      <c r="D61" s="191"/>
      <c r="E61" s="191"/>
      <c r="F61" s="191"/>
      <c r="G61" s="191"/>
      <c r="H61" s="191"/>
      <c r="I61" s="191"/>
    </row>
    <row r="62" spans="1:9" ht="13.5" thickBot="1">
      <c r="A62" s="190"/>
      <c r="B62" s="191"/>
      <c r="C62" s="191"/>
      <c r="D62" s="191"/>
      <c r="E62" s="191"/>
      <c r="F62" s="191"/>
      <c r="G62" s="191"/>
      <c r="H62" s="191"/>
      <c r="I62" s="191"/>
    </row>
    <row r="63" spans="1:9">
      <c r="A63" s="147" t="s">
        <v>427</v>
      </c>
      <c r="B63" s="148"/>
      <c r="C63" s="148"/>
      <c r="D63" s="148"/>
      <c r="E63" s="148"/>
      <c r="F63" s="148"/>
      <c r="G63" s="148"/>
      <c r="H63" s="148"/>
      <c r="I63" s="149"/>
    </row>
    <row r="64" spans="1:9" s="318" customFormat="1" ht="25.5">
      <c r="A64" s="353" t="s">
        <v>79</v>
      </c>
      <c r="B64" s="354" t="s">
        <v>128</v>
      </c>
      <c r="C64" s="354" t="s">
        <v>89</v>
      </c>
      <c r="D64" s="354" t="s">
        <v>129</v>
      </c>
      <c r="E64" s="98" t="s">
        <v>408</v>
      </c>
      <c r="F64" s="98" t="s">
        <v>89</v>
      </c>
      <c r="G64" s="98" t="s">
        <v>431</v>
      </c>
      <c r="H64" s="350" t="s">
        <v>89</v>
      </c>
      <c r="I64" s="103" t="s">
        <v>130</v>
      </c>
    </row>
    <row r="65" spans="1:9" ht="38.25">
      <c r="A65" s="192"/>
      <c r="B65" s="193"/>
      <c r="C65" s="194" t="s">
        <v>428</v>
      </c>
      <c r="D65" s="194" t="s">
        <v>429</v>
      </c>
      <c r="E65" s="193">
        <v>1</v>
      </c>
      <c r="F65" s="194"/>
      <c r="G65" s="194"/>
      <c r="H65" s="194"/>
      <c r="I65" s="195"/>
    </row>
    <row r="66" spans="1:9" ht="40.5" customHeight="1">
      <c r="A66" s="192"/>
      <c r="B66" s="193"/>
      <c r="C66" s="194" t="s">
        <v>428</v>
      </c>
      <c r="D66" s="194" t="s">
        <v>430</v>
      </c>
      <c r="E66" s="193">
        <v>1</v>
      </c>
      <c r="F66" s="194"/>
      <c r="G66" s="193"/>
      <c r="H66" s="193"/>
      <c r="I66" s="210"/>
    </row>
    <row r="67" spans="1:9" ht="13.5" thickBot="1">
      <c r="A67" s="211" t="s">
        <v>0</v>
      </c>
      <c r="B67" s="165">
        <f>SUM(B65:B66)</f>
        <v>0</v>
      </c>
      <c r="C67" s="166"/>
      <c r="D67" s="166"/>
      <c r="E67" s="165">
        <f>SUM(E65:E66)</f>
        <v>2</v>
      </c>
      <c r="F67" s="166"/>
      <c r="G67" s="165"/>
      <c r="H67" s="165"/>
      <c r="I67" s="167"/>
    </row>
    <row r="68" spans="1:9">
      <c r="A68" s="191"/>
      <c r="B68" s="191"/>
      <c r="C68" s="191"/>
      <c r="D68" s="191"/>
      <c r="E68" s="191"/>
      <c r="F68" s="191"/>
      <c r="G68" s="191"/>
      <c r="H68" s="191"/>
      <c r="I68" s="191"/>
    </row>
    <row r="69" spans="1:9" ht="13.5" thickBot="1">
      <c r="A69" s="191"/>
      <c r="B69" s="191"/>
      <c r="C69" s="191"/>
      <c r="D69" s="191"/>
      <c r="E69" s="191"/>
      <c r="F69" s="191"/>
      <c r="G69" s="191"/>
      <c r="H69" s="191"/>
      <c r="I69" s="191"/>
    </row>
    <row r="70" spans="1:9">
      <c r="A70" s="147" t="s">
        <v>165</v>
      </c>
      <c r="B70" s="193">
        <v>1</v>
      </c>
      <c r="C70" s="148"/>
      <c r="D70" s="148"/>
      <c r="E70" s="148"/>
      <c r="F70" s="148"/>
      <c r="G70" s="148"/>
      <c r="H70" s="148"/>
      <c r="I70" s="149"/>
    </row>
    <row r="71" spans="1:9" ht="25.5">
      <c r="A71" s="348" t="s">
        <v>79</v>
      </c>
      <c r="B71" s="193" t="s">
        <v>128</v>
      </c>
      <c r="C71" s="194" t="s">
        <v>89</v>
      </c>
      <c r="D71" s="194" t="s">
        <v>129</v>
      </c>
      <c r="E71" s="98" t="s">
        <v>408</v>
      </c>
      <c r="F71" s="98" t="s">
        <v>89</v>
      </c>
      <c r="G71" s="98" t="s">
        <v>431</v>
      </c>
      <c r="H71" s="350" t="s">
        <v>89</v>
      </c>
      <c r="I71" s="78" t="s">
        <v>130</v>
      </c>
    </row>
    <row r="72" spans="1:9">
      <c r="A72" s="192" t="s">
        <v>166</v>
      </c>
      <c r="B72" s="193">
        <v>0</v>
      </c>
      <c r="C72" s="194"/>
      <c r="D72" s="194"/>
      <c r="E72" s="194"/>
      <c r="F72" s="194"/>
      <c r="G72" s="194"/>
      <c r="H72" s="194"/>
      <c r="I72" s="195"/>
    </row>
    <row r="73" spans="1:9">
      <c r="A73" s="192" t="s">
        <v>167</v>
      </c>
      <c r="B73" s="193">
        <v>0</v>
      </c>
      <c r="C73" s="194"/>
      <c r="D73" s="194"/>
      <c r="E73" s="194"/>
      <c r="F73" s="194"/>
      <c r="G73" s="194"/>
      <c r="H73" s="194"/>
      <c r="I73" s="195"/>
    </row>
    <row r="74" spans="1:9" ht="25.5">
      <c r="A74" s="192" t="s">
        <v>168</v>
      </c>
      <c r="B74" s="193">
        <v>0</v>
      </c>
      <c r="C74" s="194"/>
      <c r="D74" s="194"/>
      <c r="E74" s="194"/>
      <c r="F74" s="194"/>
      <c r="G74" s="194"/>
      <c r="H74" s="194"/>
      <c r="I74" s="195"/>
    </row>
    <row r="75" spans="1:9" ht="25.5">
      <c r="A75" s="192" t="s">
        <v>169</v>
      </c>
      <c r="B75" s="193">
        <v>0</v>
      </c>
      <c r="C75" s="194"/>
      <c r="D75" s="194"/>
      <c r="E75" s="194"/>
      <c r="F75" s="194"/>
      <c r="G75" s="194"/>
      <c r="H75" s="194"/>
      <c r="I75" s="195"/>
    </row>
    <row r="76" spans="1:9" ht="13.5" thickBot="1">
      <c r="A76" s="146" t="s">
        <v>0</v>
      </c>
      <c r="B76" s="212">
        <f>SUM(B72:B75)+B70</f>
        <v>1</v>
      </c>
      <c r="C76" s="213"/>
      <c r="D76" s="213"/>
      <c r="E76" s="213"/>
      <c r="F76" s="213"/>
      <c r="G76" s="213"/>
      <c r="H76" s="213"/>
      <c r="I76" s="214"/>
    </row>
    <row r="77" spans="1:9">
      <c r="A77" s="191"/>
      <c r="B77" s="191"/>
      <c r="C77" s="191"/>
      <c r="D77" s="191"/>
      <c r="E77" s="191"/>
      <c r="F77" s="191"/>
      <c r="G77" s="191"/>
      <c r="H77" s="191"/>
      <c r="I77" s="191"/>
    </row>
    <row r="78" spans="1:9" ht="13.5" thickBot="1">
      <c r="A78" s="191"/>
      <c r="B78" s="191"/>
      <c r="C78" s="191"/>
      <c r="D78" s="190"/>
      <c r="E78" s="190"/>
      <c r="F78" s="190"/>
      <c r="G78" s="190"/>
      <c r="H78" s="190"/>
      <c r="I78" s="190"/>
    </row>
    <row r="79" spans="1:9">
      <c r="A79" s="351" t="s">
        <v>170</v>
      </c>
      <c r="B79" s="148"/>
      <c r="C79" s="148"/>
      <c r="D79" s="148"/>
      <c r="E79" s="148"/>
      <c r="F79" s="148"/>
      <c r="G79" s="148"/>
      <c r="H79" s="148"/>
      <c r="I79" s="149"/>
    </row>
    <row r="80" spans="1:9" ht="26.25" thickBot="1">
      <c r="A80" s="352" t="s">
        <v>79</v>
      </c>
      <c r="B80" s="186" t="s">
        <v>128</v>
      </c>
      <c r="C80" s="187" t="s">
        <v>89</v>
      </c>
      <c r="D80" s="187" t="s">
        <v>129</v>
      </c>
      <c r="E80" s="98" t="s">
        <v>408</v>
      </c>
      <c r="F80" s="98" t="s">
        <v>89</v>
      </c>
      <c r="G80" s="98" t="s">
        <v>431</v>
      </c>
      <c r="H80" s="350" t="s">
        <v>89</v>
      </c>
      <c r="I80" s="78" t="s">
        <v>130</v>
      </c>
    </row>
    <row r="81" spans="1:9">
      <c r="A81" s="158" t="s">
        <v>170</v>
      </c>
      <c r="B81" s="159">
        <v>1</v>
      </c>
      <c r="C81" s="152"/>
      <c r="D81" s="160"/>
      <c r="E81" s="151"/>
      <c r="F81" s="152"/>
      <c r="G81" s="152"/>
      <c r="H81" s="152"/>
      <c r="I81" s="153"/>
    </row>
    <row r="82" spans="1:9">
      <c r="A82" s="227" t="s">
        <v>0</v>
      </c>
      <c r="B82" s="228">
        <f>SUM(B81:B81)</f>
        <v>1</v>
      </c>
      <c r="C82" s="227"/>
      <c r="D82" s="227"/>
      <c r="E82" s="361">
        <f>SUM(E81:E81)</f>
        <v>0</v>
      </c>
      <c r="F82" s="361"/>
      <c r="G82" s="361">
        <f>SUM(G81:G81)</f>
        <v>0</v>
      </c>
      <c r="H82" s="227"/>
      <c r="I82" s="227"/>
    </row>
    <row r="83" spans="1:9">
      <c r="A83" s="191"/>
      <c r="B83" s="191"/>
      <c r="C83" s="191"/>
      <c r="D83" s="190"/>
      <c r="E83" s="190"/>
      <c r="F83" s="190"/>
      <c r="G83" s="190"/>
      <c r="H83" s="190"/>
      <c r="I83" s="190"/>
    </row>
    <row r="84" spans="1:9" ht="13.5" thickBot="1">
      <c r="A84" s="191"/>
      <c r="B84" s="191"/>
      <c r="C84" s="191"/>
      <c r="D84" s="190"/>
      <c r="E84" s="190"/>
      <c r="F84" s="190"/>
      <c r="G84" s="190"/>
      <c r="H84" s="190"/>
      <c r="I84" s="190"/>
    </row>
    <row r="85" spans="1:9">
      <c r="A85" s="220" t="s">
        <v>277</v>
      </c>
      <c r="B85" s="148"/>
      <c r="C85" s="148"/>
      <c r="D85" s="148"/>
      <c r="E85" s="148"/>
      <c r="F85" s="148"/>
      <c r="G85" s="148"/>
      <c r="H85" s="148"/>
      <c r="I85" s="149"/>
    </row>
    <row r="86" spans="1:9" ht="25.5">
      <c r="A86" s="348" t="s">
        <v>79</v>
      </c>
      <c r="B86" s="193" t="s">
        <v>128</v>
      </c>
      <c r="C86" s="194" t="s">
        <v>89</v>
      </c>
      <c r="D86" s="194" t="s">
        <v>129</v>
      </c>
      <c r="E86" s="98" t="s">
        <v>408</v>
      </c>
      <c r="F86" s="98" t="s">
        <v>89</v>
      </c>
      <c r="G86" s="98" t="s">
        <v>431</v>
      </c>
      <c r="H86" s="350" t="s">
        <v>89</v>
      </c>
      <c r="I86" s="78" t="s">
        <v>130</v>
      </c>
    </row>
    <row r="87" spans="1:9" ht="25.5">
      <c r="A87" s="185" t="s">
        <v>277</v>
      </c>
      <c r="B87" s="186">
        <v>1</v>
      </c>
      <c r="C87" s="187"/>
      <c r="D87" s="187"/>
      <c r="E87" s="187"/>
      <c r="F87" s="187"/>
      <c r="G87" s="187"/>
      <c r="H87" s="187"/>
      <c r="I87" s="200"/>
    </row>
    <row r="88" spans="1:9" ht="13.5" thickBot="1">
      <c r="A88" s="146" t="s">
        <v>0</v>
      </c>
      <c r="B88" s="212">
        <f>+B87</f>
        <v>1</v>
      </c>
      <c r="C88" s="166"/>
      <c r="D88" s="166"/>
      <c r="E88" s="166"/>
      <c r="F88" s="166"/>
      <c r="G88" s="166"/>
      <c r="H88" s="166"/>
      <c r="I88" s="202"/>
    </row>
    <row r="89" spans="1:9">
      <c r="A89" s="221"/>
      <c r="B89" s="222"/>
      <c r="C89" s="191"/>
      <c r="D89" s="191"/>
      <c r="E89" s="191"/>
      <c r="F89" s="191"/>
      <c r="G89" s="191"/>
      <c r="H89" s="191"/>
      <c r="I89" s="191"/>
    </row>
    <row r="90" spans="1:9" ht="13.5" thickBot="1">
      <c r="A90" s="191"/>
      <c r="B90" s="191"/>
      <c r="C90" s="191"/>
      <c r="D90" s="190"/>
      <c r="E90" s="190"/>
      <c r="F90" s="190"/>
      <c r="G90" s="190"/>
      <c r="H90" s="190"/>
      <c r="I90" s="190"/>
    </row>
    <row r="91" spans="1:9">
      <c r="A91" s="147" t="s">
        <v>184</v>
      </c>
      <c r="B91" s="148"/>
      <c r="C91" s="148"/>
      <c r="D91" s="148"/>
      <c r="E91" s="148"/>
      <c r="F91" s="148"/>
      <c r="G91" s="148"/>
      <c r="H91" s="148"/>
      <c r="I91" s="149"/>
    </row>
    <row r="92" spans="1:9" ht="25.5">
      <c r="A92" s="348" t="s">
        <v>79</v>
      </c>
      <c r="B92" s="193" t="s">
        <v>128</v>
      </c>
      <c r="C92" s="194" t="s">
        <v>89</v>
      </c>
      <c r="D92" s="194" t="s">
        <v>129</v>
      </c>
      <c r="E92" s="98" t="s">
        <v>408</v>
      </c>
      <c r="F92" s="98" t="s">
        <v>89</v>
      </c>
      <c r="G92" s="98" t="s">
        <v>431</v>
      </c>
      <c r="H92" s="350" t="s">
        <v>89</v>
      </c>
      <c r="I92" s="78" t="s">
        <v>130</v>
      </c>
    </row>
    <row r="93" spans="1:9">
      <c r="A93" s="185" t="s">
        <v>184</v>
      </c>
      <c r="B93" s="186">
        <v>1</v>
      </c>
      <c r="C93" s="187"/>
      <c r="D93" s="187"/>
      <c r="E93" s="187"/>
      <c r="F93" s="187"/>
      <c r="G93" s="187"/>
      <c r="H93" s="187"/>
      <c r="I93" s="188">
        <v>8</v>
      </c>
    </row>
    <row r="94" spans="1:9" ht="13.5" thickBot="1">
      <c r="A94" s="146" t="s">
        <v>0</v>
      </c>
      <c r="B94" s="212">
        <f>+B93</f>
        <v>1</v>
      </c>
      <c r="C94" s="166"/>
      <c r="D94" s="166"/>
      <c r="E94" s="166"/>
      <c r="F94" s="166"/>
      <c r="G94" s="166"/>
      <c r="H94" s="166"/>
      <c r="I94" s="212">
        <f>+I93</f>
        <v>8</v>
      </c>
    </row>
    <row r="95" spans="1:9">
      <c r="A95" s="221"/>
      <c r="B95" s="221"/>
      <c r="C95" s="191"/>
      <c r="D95" s="190"/>
      <c r="E95" s="190"/>
      <c r="F95" s="190"/>
      <c r="G95" s="190"/>
      <c r="H95" s="190"/>
      <c r="I95" s="190"/>
    </row>
    <row r="96" spans="1:9" ht="13.5" thickBot="1">
      <c r="A96" s="191"/>
      <c r="B96" s="191"/>
      <c r="C96" s="191"/>
      <c r="D96" s="190"/>
      <c r="E96" s="190"/>
      <c r="F96" s="190"/>
      <c r="G96" s="190"/>
      <c r="H96" s="190"/>
      <c r="I96" s="190"/>
    </row>
    <row r="97" spans="1:9">
      <c r="A97" s="220" t="s">
        <v>280</v>
      </c>
      <c r="B97" s="148"/>
      <c r="C97" s="148"/>
      <c r="D97" s="148"/>
      <c r="E97" s="148"/>
      <c r="F97" s="148"/>
      <c r="G97" s="148"/>
      <c r="H97" s="148"/>
      <c r="I97" s="149"/>
    </row>
    <row r="98" spans="1:9" ht="25.5">
      <c r="A98" s="348" t="s">
        <v>79</v>
      </c>
      <c r="B98" s="193" t="s">
        <v>128</v>
      </c>
      <c r="C98" s="194" t="s">
        <v>89</v>
      </c>
      <c r="D98" s="194" t="s">
        <v>129</v>
      </c>
      <c r="E98" s="98" t="s">
        <v>408</v>
      </c>
      <c r="F98" s="98" t="s">
        <v>89</v>
      </c>
      <c r="G98" s="98" t="s">
        <v>431</v>
      </c>
      <c r="H98" s="350" t="s">
        <v>89</v>
      </c>
      <c r="I98" s="78" t="s">
        <v>130</v>
      </c>
    </row>
    <row r="99" spans="1:9">
      <c r="A99" s="192" t="s">
        <v>185</v>
      </c>
      <c r="B99" s="193">
        <v>1</v>
      </c>
      <c r="C99" s="194"/>
      <c r="D99" s="194"/>
      <c r="E99" s="194"/>
      <c r="F99" s="194"/>
      <c r="G99" s="194"/>
      <c r="H99" s="194"/>
      <c r="I99" s="210">
        <v>12</v>
      </c>
    </row>
    <row r="100" spans="1:9" ht="13.5" thickBot="1">
      <c r="A100" s="146" t="s">
        <v>0</v>
      </c>
      <c r="B100" s="212">
        <f>+B99</f>
        <v>1</v>
      </c>
      <c r="C100" s="166"/>
      <c r="D100" s="166"/>
      <c r="E100" s="166"/>
      <c r="F100" s="166"/>
      <c r="G100" s="166"/>
      <c r="H100" s="166"/>
      <c r="I100" s="212">
        <f>+I99</f>
        <v>12</v>
      </c>
    </row>
    <row r="101" spans="1:9">
      <c r="A101" s="191"/>
      <c r="B101" s="191"/>
      <c r="C101" s="191"/>
      <c r="D101" s="190"/>
      <c r="E101" s="190"/>
      <c r="F101" s="190"/>
      <c r="G101" s="190"/>
      <c r="H101" s="190"/>
      <c r="I101" s="190"/>
    </row>
    <row r="102" spans="1:9">
      <c r="A102" s="191"/>
      <c r="B102" s="191"/>
      <c r="C102" s="191"/>
      <c r="D102" s="190"/>
      <c r="E102" s="190"/>
      <c r="F102" s="190"/>
      <c r="G102" s="190"/>
      <c r="H102" s="190"/>
      <c r="I102" s="190"/>
    </row>
    <row r="103" spans="1:9" s="64" customFormat="1">
      <c r="A103" s="191"/>
      <c r="B103" s="191"/>
      <c r="C103" s="191"/>
      <c r="D103" s="191"/>
      <c r="E103" s="191"/>
      <c r="F103" s="191"/>
      <c r="G103" s="191"/>
      <c r="H103" s="191"/>
      <c r="I103" s="191"/>
    </row>
    <row r="104" spans="1:9" s="64" customFormat="1">
      <c r="A104" s="191"/>
      <c r="B104" s="191"/>
      <c r="C104" s="191"/>
      <c r="D104" s="191"/>
      <c r="E104" s="191"/>
      <c r="F104" s="191"/>
      <c r="G104" s="191"/>
      <c r="H104" s="191"/>
      <c r="I104" s="191"/>
    </row>
    <row r="132" spans="1:9">
      <c r="A132" s="462" t="s">
        <v>146</v>
      </c>
      <c r="B132" s="464">
        <v>1</v>
      </c>
      <c r="C132" s="464"/>
      <c r="D132" s="194" t="s">
        <v>425</v>
      </c>
      <c r="E132" s="193">
        <v>1</v>
      </c>
      <c r="F132" s="194"/>
      <c r="G132" s="194"/>
      <c r="H132" s="194"/>
      <c r="I132" s="194"/>
    </row>
    <row r="133" spans="1:9" ht="38.25">
      <c r="A133" s="463"/>
      <c r="B133" s="464"/>
      <c r="C133" s="464"/>
      <c r="D133" s="70" t="s">
        <v>426</v>
      </c>
      <c r="E133" s="317">
        <v>1</v>
      </c>
      <c r="F133" s="70"/>
      <c r="G133" s="70"/>
      <c r="H133" s="70"/>
      <c r="I133" s="70"/>
    </row>
  </sheetData>
  <mergeCells count="12">
    <mergeCell ref="A132:A133"/>
    <mergeCell ref="B132:B133"/>
    <mergeCell ref="C132:C133"/>
    <mergeCell ref="A19:A20"/>
    <mergeCell ref="B19:B20"/>
    <mergeCell ref="A39:A42"/>
    <mergeCell ref="A31:A36"/>
    <mergeCell ref="A48:A54"/>
    <mergeCell ref="B48:B54"/>
    <mergeCell ref="A23:A29"/>
    <mergeCell ref="B23:B29"/>
    <mergeCell ref="B31:B36"/>
  </mergeCells>
  <pageMargins left="0.27559055118110237" right="0.23622047244094491" top="0.24" bottom="0.37" header="0.18" footer="0.18"/>
  <pageSetup paperSize="9" orientation="landscape" r:id="rId1"/>
  <headerFooter>
    <oddFooter>Pagina &amp;P</oddFooter>
  </headerFooter>
  <rowBreaks count="1" manualBreakCount="1">
    <brk id="1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74"/>
  <sheetViews>
    <sheetView workbookViewId="0">
      <selection activeCell="J52" sqref="J52"/>
    </sheetView>
  </sheetViews>
  <sheetFormatPr defaultRowHeight="12.75"/>
  <cols>
    <col min="1" max="1" width="44.7109375" style="63" customWidth="1"/>
    <col min="2" max="2" width="8.140625" style="63" customWidth="1"/>
    <col min="3" max="3" width="8.5703125" style="63" customWidth="1"/>
    <col min="4" max="4" width="29.85546875" style="63" customWidth="1"/>
    <col min="5" max="5" width="8.7109375" style="63" customWidth="1"/>
    <col min="6" max="6" width="10.5703125" style="63" customWidth="1"/>
    <col min="7" max="7" width="9.140625" style="63" customWidth="1"/>
    <col min="8" max="8" width="10.28515625" style="63" customWidth="1"/>
    <col min="9" max="9" width="8.140625" style="63" customWidth="1"/>
    <col min="10" max="16384" width="9.140625" style="63"/>
  </cols>
  <sheetData>
    <row r="1" spans="1:9" ht="18.75">
      <c r="A1" s="58" t="s">
        <v>191</v>
      </c>
      <c r="B1" s="62"/>
      <c r="C1" s="62"/>
    </row>
    <row r="2" spans="1:9">
      <c r="A2" s="64"/>
    </row>
    <row r="3" spans="1:9" s="446" customFormat="1" ht="26.25" thickBot="1">
      <c r="A3" s="394"/>
      <c r="B3" s="98" t="s">
        <v>88</v>
      </c>
      <c r="C3" s="98" t="s">
        <v>89</v>
      </c>
      <c r="D3" s="98" t="s">
        <v>129</v>
      </c>
      <c r="E3" s="98" t="s">
        <v>186</v>
      </c>
      <c r="F3" s="98" t="s">
        <v>89</v>
      </c>
      <c r="G3" s="98" t="s">
        <v>407</v>
      </c>
      <c r="H3" s="98" t="s">
        <v>89</v>
      </c>
      <c r="I3" s="98" t="s">
        <v>130</v>
      </c>
    </row>
    <row r="4" spans="1:9" ht="25.5">
      <c r="A4" s="245" t="s">
        <v>192</v>
      </c>
      <c r="B4" s="447">
        <f>+B17</f>
        <v>2</v>
      </c>
      <c r="C4" s="176"/>
      <c r="D4" s="176"/>
      <c r="E4" s="176"/>
      <c r="F4" s="176"/>
      <c r="G4" s="176"/>
      <c r="H4" s="176"/>
      <c r="I4" s="162"/>
    </row>
    <row r="5" spans="1:9" ht="27.75" customHeight="1">
      <c r="A5" s="144" t="s">
        <v>196</v>
      </c>
      <c r="B5" s="392">
        <f>+B27</f>
        <v>7</v>
      </c>
      <c r="C5" s="193"/>
      <c r="D5" s="193"/>
      <c r="E5" s="392">
        <f>+E27</f>
        <v>0</v>
      </c>
      <c r="F5" s="193"/>
      <c r="G5" s="193"/>
      <c r="H5" s="193"/>
      <c r="I5" s="210"/>
    </row>
    <row r="6" spans="1:9">
      <c r="A6" s="144" t="s">
        <v>202</v>
      </c>
      <c r="B6" s="193">
        <f>+B38</f>
        <v>1</v>
      </c>
      <c r="C6" s="193"/>
      <c r="D6" s="193"/>
      <c r="E6" s="193"/>
      <c r="F6" s="193"/>
      <c r="G6" s="193"/>
      <c r="H6" s="193"/>
      <c r="I6" s="210">
        <f>+I38</f>
        <v>6</v>
      </c>
    </row>
    <row r="7" spans="1:9">
      <c r="A7" s="144" t="s">
        <v>279</v>
      </c>
      <c r="B7" s="193">
        <f>+B46</f>
        <v>3</v>
      </c>
      <c r="C7" s="193"/>
      <c r="D7" s="193"/>
      <c r="E7" s="193"/>
      <c r="F7" s="193"/>
      <c r="G7" s="193"/>
      <c r="H7" s="193"/>
      <c r="I7" s="210"/>
    </row>
    <row r="8" spans="1:9">
      <c r="A8" s="143" t="s">
        <v>218</v>
      </c>
      <c r="B8" s="193">
        <f>+B59</f>
        <v>9</v>
      </c>
      <c r="C8" s="193"/>
      <c r="D8" s="193"/>
      <c r="E8" s="193"/>
      <c r="F8" s="193"/>
      <c r="G8" s="193">
        <f>+G59</f>
        <v>13</v>
      </c>
      <c r="H8" s="193"/>
      <c r="I8" s="210"/>
    </row>
    <row r="9" spans="1:9">
      <c r="A9" s="229" t="s">
        <v>231</v>
      </c>
      <c r="B9" s="358">
        <v>0</v>
      </c>
      <c r="C9" s="236"/>
      <c r="D9" s="236"/>
      <c r="E9" s="358">
        <v>0</v>
      </c>
      <c r="F9" s="236"/>
      <c r="G9" s="236"/>
      <c r="H9" s="236"/>
      <c r="I9" s="237"/>
    </row>
    <row r="10" spans="1:9" ht="13.5" thickBot="1">
      <c r="A10" s="146" t="s">
        <v>0</v>
      </c>
      <c r="B10" s="212">
        <f>SUM(B4:B9)</f>
        <v>22</v>
      </c>
      <c r="C10" s="212"/>
      <c r="D10" s="212"/>
      <c r="E10" s="212">
        <f>SUM(E4:E9)</f>
        <v>0</v>
      </c>
      <c r="F10" s="212"/>
      <c r="G10" s="212">
        <f>SUM(G4:G9)</f>
        <v>13</v>
      </c>
      <c r="H10" s="212"/>
      <c r="I10" s="238">
        <f>SUM(I4:I9)</f>
        <v>6</v>
      </c>
    </row>
    <row r="11" spans="1:9">
      <c r="A11" s="221"/>
      <c r="B11" s="239"/>
      <c r="C11" s="239"/>
      <c r="D11" s="239"/>
      <c r="E11" s="239"/>
      <c r="F11" s="239"/>
      <c r="G11" s="239"/>
      <c r="H11" s="239"/>
      <c r="I11" s="239"/>
    </row>
    <row r="12" spans="1:9" ht="13.5" thickBot="1">
      <c r="A12" s="221"/>
      <c r="B12" s="239"/>
      <c r="C12" s="239"/>
      <c r="D12" s="239"/>
      <c r="E12" s="239"/>
      <c r="F12" s="239"/>
      <c r="G12" s="239"/>
      <c r="H12" s="239"/>
      <c r="I12" s="239"/>
    </row>
    <row r="13" spans="1:9">
      <c r="A13" s="220" t="s">
        <v>278</v>
      </c>
      <c r="B13" s="240"/>
      <c r="C13" s="240"/>
      <c r="D13" s="240"/>
      <c r="E13" s="240"/>
      <c r="F13" s="240"/>
      <c r="G13" s="240"/>
      <c r="H13" s="240"/>
      <c r="I13" s="241"/>
    </row>
    <row r="14" spans="1:9" ht="25.5">
      <c r="A14" s="192" t="s">
        <v>79</v>
      </c>
      <c r="B14" s="194" t="s">
        <v>88</v>
      </c>
      <c r="C14" s="194" t="s">
        <v>89</v>
      </c>
      <c r="D14" s="194" t="s">
        <v>129</v>
      </c>
      <c r="E14" s="194" t="s">
        <v>186</v>
      </c>
      <c r="F14" s="194" t="s">
        <v>89</v>
      </c>
      <c r="G14" s="194" t="s">
        <v>187</v>
      </c>
      <c r="H14" s="194" t="s">
        <v>232</v>
      </c>
      <c r="I14" s="195" t="s">
        <v>130</v>
      </c>
    </row>
    <row r="15" spans="1:9" ht="25.5">
      <c r="A15" s="192" t="s">
        <v>193</v>
      </c>
      <c r="B15" s="392">
        <v>1</v>
      </c>
      <c r="C15" s="391"/>
      <c r="D15" s="391" t="s">
        <v>131</v>
      </c>
      <c r="E15" s="392"/>
      <c r="F15" s="391"/>
      <c r="G15" s="391"/>
      <c r="H15" s="391"/>
      <c r="I15" s="448">
        <v>1</v>
      </c>
    </row>
    <row r="16" spans="1:9" ht="25.5">
      <c r="A16" s="192" t="s">
        <v>195</v>
      </c>
      <c r="B16" s="392">
        <v>1</v>
      </c>
      <c r="C16" s="391"/>
      <c r="D16" s="391" t="s">
        <v>132</v>
      </c>
      <c r="E16" s="392"/>
      <c r="F16" s="391"/>
      <c r="G16" s="391"/>
      <c r="H16" s="391"/>
      <c r="I16" s="448">
        <v>1</v>
      </c>
    </row>
    <row r="17" spans="1:9" ht="13.5" thickBot="1">
      <c r="A17" s="146" t="s">
        <v>0</v>
      </c>
      <c r="B17" s="212">
        <f>SUM(B15:B16)</f>
        <v>2</v>
      </c>
      <c r="C17" s="213"/>
      <c r="D17" s="213"/>
      <c r="E17" s="212"/>
      <c r="F17" s="213"/>
      <c r="G17" s="213"/>
      <c r="H17" s="213"/>
      <c r="I17" s="238">
        <f>SUM(I15:I16)</f>
        <v>2</v>
      </c>
    </row>
    <row r="18" spans="1:9">
      <c r="A18" s="221"/>
      <c r="B18" s="239"/>
      <c r="C18" s="239"/>
      <c r="D18" s="239"/>
      <c r="E18" s="239"/>
      <c r="F18" s="239"/>
      <c r="G18" s="239"/>
      <c r="H18" s="239"/>
      <c r="I18" s="239"/>
    </row>
    <row r="19" spans="1:9" ht="13.5" thickBot="1">
      <c r="A19" s="221"/>
      <c r="B19" s="239"/>
      <c r="C19" s="239"/>
      <c r="D19" s="239"/>
      <c r="E19" s="239"/>
      <c r="F19" s="239"/>
      <c r="G19" s="239"/>
      <c r="H19" s="239"/>
      <c r="I19" s="239"/>
    </row>
    <row r="20" spans="1:9">
      <c r="A20" s="220" t="s">
        <v>194</v>
      </c>
      <c r="B20" s="148"/>
      <c r="C20" s="148"/>
      <c r="D20" s="148"/>
      <c r="E20" s="240"/>
      <c r="F20" s="148"/>
      <c r="G20" s="148"/>
      <c r="H20" s="148"/>
      <c r="I20" s="149"/>
    </row>
    <row r="21" spans="1:9" ht="25.5">
      <c r="A21" s="192" t="s">
        <v>79</v>
      </c>
      <c r="B21" s="194" t="s">
        <v>189</v>
      </c>
      <c r="C21" s="194" t="s">
        <v>89</v>
      </c>
      <c r="D21" s="194" t="s">
        <v>129</v>
      </c>
      <c r="E21" s="194" t="s">
        <v>186</v>
      </c>
      <c r="F21" s="194" t="s">
        <v>89</v>
      </c>
      <c r="G21" s="194" t="s">
        <v>187</v>
      </c>
      <c r="H21" s="194" t="s">
        <v>232</v>
      </c>
      <c r="I21" s="195" t="s">
        <v>130</v>
      </c>
    </row>
    <row r="22" spans="1:9" ht="25.5">
      <c r="A22" s="476" t="s">
        <v>74</v>
      </c>
      <c r="B22" s="474">
        <v>7</v>
      </c>
      <c r="C22" s="480"/>
      <c r="D22" s="194" t="s">
        <v>197</v>
      </c>
      <c r="E22" s="349">
        <v>0</v>
      </c>
      <c r="F22" s="194"/>
      <c r="G22" s="194"/>
      <c r="H22" s="194"/>
      <c r="I22" s="195"/>
    </row>
    <row r="23" spans="1:9">
      <c r="A23" s="477"/>
      <c r="B23" s="475"/>
      <c r="C23" s="481"/>
      <c r="D23" s="187" t="s">
        <v>198</v>
      </c>
      <c r="E23" s="349">
        <v>0</v>
      </c>
      <c r="F23" s="187"/>
      <c r="G23" s="187"/>
      <c r="H23" s="187"/>
      <c r="I23" s="200"/>
    </row>
    <row r="24" spans="1:9">
      <c r="A24" s="477"/>
      <c r="B24" s="475"/>
      <c r="C24" s="481"/>
      <c r="D24" s="187" t="s">
        <v>199</v>
      </c>
      <c r="E24" s="349">
        <v>0</v>
      </c>
      <c r="F24" s="187"/>
      <c r="G24" s="187"/>
      <c r="H24" s="187"/>
      <c r="I24" s="200"/>
    </row>
    <row r="25" spans="1:9">
      <c r="A25" s="477"/>
      <c r="B25" s="475"/>
      <c r="C25" s="481"/>
      <c r="D25" s="187" t="s">
        <v>200</v>
      </c>
      <c r="E25" s="349">
        <v>0</v>
      </c>
      <c r="F25" s="187"/>
      <c r="G25" s="187"/>
      <c r="H25" s="187"/>
      <c r="I25" s="200"/>
    </row>
    <row r="26" spans="1:9" ht="38.25">
      <c r="A26" s="478"/>
      <c r="B26" s="479"/>
      <c r="C26" s="482"/>
      <c r="D26" s="187" t="s">
        <v>201</v>
      </c>
      <c r="E26" s="349">
        <v>0</v>
      </c>
      <c r="F26" s="187"/>
      <c r="G26" s="187"/>
      <c r="H26" s="187"/>
      <c r="I26" s="200"/>
    </row>
    <row r="27" spans="1:9" ht="13.5" thickBot="1">
      <c r="A27" s="146" t="s">
        <v>0</v>
      </c>
      <c r="B27" s="212">
        <f>SUM(B22:B26)</f>
        <v>7</v>
      </c>
      <c r="C27" s="213"/>
      <c r="D27" s="213"/>
      <c r="E27" s="212">
        <f>SUM(E22:E26)</f>
        <v>0</v>
      </c>
      <c r="F27" s="213"/>
      <c r="G27" s="213"/>
      <c r="H27" s="213"/>
      <c r="I27" s="238">
        <f>SUM(I22)</f>
        <v>0</v>
      </c>
    </row>
    <row r="28" spans="1:9">
      <c r="A28" s="221"/>
      <c r="B28" s="239"/>
      <c r="C28" s="239"/>
      <c r="D28" s="239"/>
      <c r="E28" s="239"/>
      <c r="F28" s="239"/>
      <c r="G28" s="239"/>
      <c r="H28" s="239"/>
      <c r="I28" s="239"/>
    </row>
    <row r="29" spans="1:9" ht="26.25" customHeight="1" thickBot="1">
      <c r="A29" s="221"/>
      <c r="B29" s="239"/>
      <c r="C29" s="239"/>
      <c r="D29" s="239"/>
      <c r="E29" s="239"/>
      <c r="F29" s="239"/>
      <c r="G29" s="239"/>
      <c r="H29" s="239"/>
      <c r="I29" s="239"/>
    </row>
    <row r="30" spans="1:9">
      <c r="A30" s="147" t="s">
        <v>202</v>
      </c>
      <c r="B30" s="242"/>
      <c r="C30" s="242"/>
      <c r="D30" s="242"/>
      <c r="E30" s="243"/>
      <c r="F30" s="242"/>
      <c r="G30" s="242"/>
      <c r="H30" s="242"/>
      <c r="I30" s="244"/>
    </row>
    <row r="31" spans="1:9" ht="25.5">
      <c r="A31" s="192" t="s">
        <v>79</v>
      </c>
      <c r="B31" s="194" t="s">
        <v>189</v>
      </c>
      <c r="C31" s="194" t="s">
        <v>89</v>
      </c>
      <c r="D31" s="194" t="s">
        <v>129</v>
      </c>
      <c r="E31" s="194" t="s">
        <v>186</v>
      </c>
      <c r="F31" s="194" t="s">
        <v>89</v>
      </c>
      <c r="G31" s="194" t="s">
        <v>187</v>
      </c>
      <c r="H31" s="194" t="s">
        <v>232</v>
      </c>
      <c r="I31" s="210" t="s">
        <v>130</v>
      </c>
    </row>
    <row r="32" spans="1:9" ht="25.5">
      <c r="A32" s="476" t="s">
        <v>202</v>
      </c>
      <c r="B32" s="392">
        <v>1</v>
      </c>
      <c r="C32" s="391"/>
      <c r="D32" s="391" t="s">
        <v>197</v>
      </c>
      <c r="E32" s="392"/>
      <c r="F32" s="391"/>
      <c r="G32" s="391"/>
      <c r="H32" s="391"/>
      <c r="I32" s="448">
        <v>1</v>
      </c>
    </row>
    <row r="33" spans="1:9">
      <c r="A33" s="477"/>
      <c r="B33" s="193"/>
      <c r="C33" s="194"/>
      <c r="D33" s="194" t="s">
        <v>203</v>
      </c>
      <c r="E33" s="193"/>
      <c r="F33" s="194"/>
      <c r="G33" s="194"/>
      <c r="H33" s="194"/>
      <c r="I33" s="210">
        <v>1</v>
      </c>
    </row>
    <row r="34" spans="1:9">
      <c r="A34" s="477"/>
      <c r="B34" s="193"/>
      <c r="C34" s="194"/>
      <c r="D34" s="194" t="s">
        <v>204</v>
      </c>
      <c r="E34" s="193"/>
      <c r="F34" s="194"/>
      <c r="G34" s="194"/>
      <c r="H34" s="194"/>
      <c r="I34" s="210">
        <v>1</v>
      </c>
    </row>
    <row r="35" spans="1:9">
      <c r="A35" s="477"/>
      <c r="B35" s="193"/>
      <c r="C35" s="194"/>
      <c r="D35" s="194" t="s">
        <v>206</v>
      </c>
      <c r="E35" s="193"/>
      <c r="F35" s="194"/>
      <c r="G35" s="194"/>
      <c r="H35" s="194"/>
      <c r="I35" s="210">
        <v>1</v>
      </c>
    </row>
    <row r="36" spans="1:9">
      <c r="A36" s="477"/>
      <c r="B36" s="193"/>
      <c r="C36" s="194"/>
      <c r="D36" s="194" t="s">
        <v>205</v>
      </c>
      <c r="E36" s="193"/>
      <c r="F36" s="194"/>
      <c r="G36" s="194"/>
      <c r="H36" s="194"/>
      <c r="I36" s="210">
        <v>1</v>
      </c>
    </row>
    <row r="37" spans="1:9">
      <c r="A37" s="478"/>
      <c r="B37" s="193"/>
      <c r="C37" s="194"/>
      <c r="D37" s="194" t="s">
        <v>207</v>
      </c>
      <c r="E37" s="193"/>
      <c r="F37" s="194"/>
      <c r="G37" s="194"/>
      <c r="H37" s="194"/>
      <c r="I37" s="210">
        <v>1</v>
      </c>
    </row>
    <row r="38" spans="1:9" ht="13.5" thickBot="1">
      <c r="A38" s="146" t="s">
        <v>0</v>
      </c>
      <c r="B38" s="212">
        <f>SUM(B32:B37)</f>
        <v>1</v>
      </c>
      <c r="C38" s="213"/>
      <c r="D38" s="213"/>
      <c r="E38" s="212"/>
      <c r="F38" s="213"/>
      <c r="G38" s="213"/>
      <c r="H38" s="213"/>
      <c r="I38" s="238">
        <f>SUM(I32:I37)</f>
        <v>6</v>
      </c>
    </row>
    <row r="39" spans="1:9">
      <c r="A39" s="221"/>
      <c r="B39" s="239"/>
      <c r="C39" s="239"/>
      <c r="D39" s="239"/>
      <c r="E39" s="239"/>
      <c r="F39" s="239"/>
      <c r="G39" s="239"/>
      <c r="H39" s="239"/>
      <c r="I39" s="239"/>
    </row>
    <row r="40" spans="1:9" ht="13.5" thickBot="1">
      <c r="A40" s="221"/>
      <c r="B40" s="239"/>
      <c r="C40" s="239"/>
      <c r="D40" s="239"/>
      <c r="E40" s="239"/>
      <c r="F40" s="239"/>
      <c r="G40" s="239"/>
      <c r="H40" s="239"/>
      <c r="I40" s="239"/>
    </row>
    <row r="41" spans="1:9">
      <c r="A41" s="147" t="s">
        <v>279</v>
      </c>
      <c r="B41" s="148"/>
      <c r="C41" s="148"/>
      <c r="D41" s="148"/>
      <c r="E41" s="148"/>
      <c r="F41" s="148"/>
      <c r="G41" s="148"/>
      <c r="H41" s="148"/>
      <c r="I41" s="149"/>
    </row>
    <row r="42" spans="1:9" ht="25.5">
      <c r="A42" s="192" t="s">
        <v>79</v>
      </c>
      <c r="B42" s="194" t="s">
        <v>189</v>
      </c>
      <c r="C42" s="194" t="s">
        <v>89</v>
      </c>
      <c r="D42" s="194" t="s">
        <v>129</v>
      </c>
      <c r="E42" s="194" t="s">
        <v>186</v>
      </c>
      <c r="F42" s="194" t="s">
        <v>89</v>
      </c>
      <c r="G42" s="194" t="s">
        <v>187</v>
      </c>
      <c r="H42" s="194" t="s">
        <v>232</v>
      </c>
      <c r="I42" s="195" t="s">
        <v>130</v>
      </c>
    </row>
    <row r="43" spans="1:9">
      <c r="A43" s="192" t="s">
        <v>208</v>
      </c>
      <c r="B43" s="193">
        <v>1</v>
      </c>
      <c r="C43" s="194"/>
      <c r="D43" s="194"/>
      <c r="E43" s="194"/>
      <c r="F43" s="194"/>
      <c r="G43" s="194"/>
      <c r="H43" s="194"/>
      <c r="I43" s="195"/>
    </row>
    <row r="44" spans="1:9">
      <c r="A44" s="192" t="s">
        <v>208</v>
      </c>
      <c r="B44" s="193">
        <v>1</v>
      </c>
      <c r="C44" s="194"/>
      <c r="D44" s="194"/>
      <c r="E44" s="194"/>
      <c r="F44" s="194"/>
      <c r="G44" s="193">
        <v>0</v>
      </c>
      <c r="H44" s="194"/>
      <c r="I44" s="195"/>
    </row>
    <row r="45" spans="1:9">
      <c r="A45" s="192" t="s">
        <v>209</v>
      </c>
      <c r="B45" s="193">
        <v>1</v>
      </c>
      <c r="C45" s="194"/>
      <c r="D45" s="194"/>
      <c r="E45" s="194"/>
      <c r="F45" s="194"/>
      <c r="G45" s="194"/>
      <c r="H45" s="194"/>
      <c r="I45" s="195"/>
    </row>
    <row r="46" spans="1:9" ht="13.5" thickBot="1">
      <c r="A46" s="146" t="s">
        <v>0</v>
      </c>
      <c r="B46" s="212">
        <f>SUM(B43:B45)</f>
        <v>3</v>
      </c>
      <c r="C46" s="213"/>
      <c r="D46" s="213"/>
      <c r="E46" s="212">
        <f>SUM(E43:E44)</f>
        <v>0</v>
      </c>
      <c r="F46" s="212"/>
      <c r="G46" s="212">
        <f>SUM(G43:G44)</f>
        <v>0</v>
      </c>
      <c r="H46" s="212"/>
      <c r="I46" s="238">
        <f>SUM(I43:I44)</f>
        <v>0</v>
      </c>
    </row>
    <row r="47" spans="1:9">
      <c r="A47" s="221"/>
      <c r="B47" s="239"/>
      <c r="C47" s="239"/>
      <c r="D47" s="239"/>
      <c r="E47" s="239"/>
      <c r="F47" s="239"/>
      <c r="G47" s="239"/>
      <c r="H47" s="239"/>
      <c r="I47" s="239"/>
    </row>
    <row r="48" spans="1:9" ht="32.25" customHeight="1" thickBot="1">
      <c r="A48" s="221"/>
      <c r="B48" s="239"/>
      <c r="C48" s="239"/>
      <c r="D48" s="239"/>
      <c r="E48" s="239"/>
      <c r="F48" s="239"/>
      <c r="G48" s="239"/>
      <c r="H48" s="239"/>
      <c r="I48" s="239"/>
    </row>
    <row r="49" spans="1:9">
      <c r="A49" s="147" t="s">
        <v>218</v>
      </c>
      <c r="B49" s="148"/>
      <c r="C49" s="148"/>
      <c r="D49" s="148"/>
      <c r="E49" s="148"/>
      <c r="F49" s="148"/>
      <c r="G49" s="148"/>
      <c r="H49" s="148"/>
      <c r="I49" s="149"/>
    </row>
    <row r="50" spans="1:9" ht="25.5">
      <c r="A50" s="352" t="s">
        <v>79</v>
      </c>
      <c r="B50" s="193" t="s">
        <v>189</v>
      </c>
      <c r="C50" s="187" t="s">
        <v>89</v>
      </c>
      <c r="D50" s="194" t="s">
        <v>129</v>
      </c>
      <c r="E50" s="194" t="s">
        <v>186</v>
      </c>
      <c r="F50" s="194" t="s">
        <v>89</v>
      </c>
      <c r="G50" s="194" t="s">
        <v>187</v>
      </c>
      <c r="H50" s="194" t="s">
        <v>232</v>
      </c>
      <c r="I50" s="195" t="s">
        <v>130</v>
      </c>
    </row>
    <row r="51" spans="1:9">
      <c r="A51" s="192" t="s">
        <v>219</v>
      </c>
      <c r="B51" s="193">
        <v>6</v>
      </c>
      <c r="C51" s="194"/>
      <c r="D51" s="198" t="s">
        <v>223</v>
      </c>
      <c r="E51" s="193"/>
      <c r="F51" s="193"/>
      <c r="G51" s="193">
        <v>2</v>
      </c>
      <c r="H51" s="194"/>
      <c r="I51" s="195"/>
    </row>
    <row r="52" spans="1:9" ht="25.5">
      <c r="A52" s="192" t="s">
        <v>220</v>
      </c>
      <c r="B52" s="392">
        <v>1</v>
      </c>
      <c r="C52" s="194"/>
      <c r="D52" s="198" t="s">
        <v>224</v>
      </c>
      <c r="E52" s="193"/>
      <c r="F52" s="193"/>
      <c r="G52" s="392">
        <v>4</v>
      </c>
      <c r="H52" s="194"/>
      <c r="I52" s="195"/>
    </row>
    <row r="53" spans="1:9" ht="25.5">
      <c r="A53" s="192" t="s">
        <v>221</v>
      </c>
      <c r="B53" s="392">
        <v>1</v>
      </c>
      <c r="C53" s="194"/>
      <c r="D53" s="198" t="s">
        <v>225</v>
      </c>
      <c r="E53" s="193"/>
      <c r="F53" s="193"/>
      <c r="G53" s="392">
        <v>2</v>
      </c>
      <c r="H53" s="194"/>
      <c r="I53" s="195"/>
    </row>
    <row r="54" spans="1:9">
      <c r="A54" s="192" t="s">
        <v>222</v>
      </c>
      <c r="B54" s="193">
        <v>1</v>
      </c>
      <c r="C54" s="194"/>
      <c r="D54" s="198" t="s">
        <v>226</v>
      </c>
      <c r="E54" s="193"/>
      <c r="F54" s="193"/>
      <c r="G54" s="392">
        <v>1</v>
      </c>
      <c r="H54" s="194"/>
      <c r="I54" s="195"/>
    </row>
    <row r="55" spans="1:9">
      <c r="A55" s="194"/>
      <c r="B55" s="193"/>
      <c r="C55" s="194"/>
      <c r="D55" s="198" t="s">
        <v>227</v>
      </c>
      <c r="E55" s="193"/>
      <c r="F55" s="193"/>
      <c r="G55" s="392">
        <v>1</v>
      </c>
      <c r="H55" s="194"/>
      <c r="I55" s="195"/>
    </row>
    <row r="56" spans="1:9" ht="25.5">
      <c r="A56" s="194"/>
      <c r="B56" s="193"/>
      <c r="C56" s="194"/>
      <c r="D56" s="198" t="s">
        <v>229</v>
      </c>
      <c r="E56" s="193"/>
      <c r="F56" s="193"/>
      <c r="G56" s="392">
        <v>1</v>
      </c>
      <c r="H56" s="194"/>
      <c r="I56" s="195"/>
    </row>
    <row r="57" spans="1:9">
      <c r="A57" s="194"/>
      <c r="B57" s="193"/>
      <c r="C57" s="194"/>
      <c r="D57" s="198" t="s">
        <v>228</v>
      </c>
      <c r="E57" s="193"/>
      <c r="F57" s="193"/>
      <c r="G57" s="392">
        <v>1</v>
      </c>
      <c r="H57" s="194"/>
      <c r="I57" s="195"/>
    </row>
    <row r="58" spans="1:9" ht="38.25">
      <c r="A58" s="194"/>
      <c r="B58" s="193"/>
      <c r="C58" s="194"/>
      <c r="D58" s="198" t="s">
        <v>230</v>
      </c>
      <c r="E58" s="193"/>
      <c r="F58" s="193"/>
      <c r="G58" s="392">
        <v>1</v>
      </c>
      <c r="H58" s="194"/>
      <c r="I58" s="195"/>
    </row>
    <row r="59" spans="1:9" ht="13.5" thickBot="1">
      <c r="A59" s="216" t="s">
        <v>0</v>
      </c>
      <c r="B59" s="217">
        <f>SUM(B51:B58)</f>
        <v>9</v>
      </c>
      <c r="C59" s="218"/>
      <c r="D59" s="213"/>
      <c r="E59" s="212">
        <f>SUM(E51:E58)</f>
        <v>0</v>
      </c>
      <c r="F59" s="212"/>
      <c r="G59" s="212">
        <f>SUM(G51:G58)</f>
        <v>13</v>
      </c>
      <c r="H59" s="213"/>
      <c r="I59" s="214"/>
    </row>
    <row r="60" spans="1:9">
      <c r="A60" s="221"/>
      <c r="B60" s="239"/>
      <c r="C60" s="239"/>
      <c r="D60" s="239"/>
      <c r="E60" s="239"/>
      <c r="F60" s="239"/>
      <c r="G60" s="239"/>
      <c r="H60" s="239"/>
      <c r="I60" s="239"/>
    </row>
    <row r="61" spans="1:9">
      <c r="A61" s="190"/>
      <c r="B61" s="190"/>
      <c r="C61" s="190"/>
      <c r="D61" s="190"/>
      <c r="E61" s="190"/>
      <c r="F61" s="190"/>
      <c r="G61" s="190"/>
      <c r="H61" s="190"/>
      <c r="I61" s="190"/>
    </row>
    <row r="62" spans="1:9" hidden="1">
      <c r="A62" s="215" t="s">
        <v>231</v>
      </c>
      <c r="B62" s="246"/>
      <c r="C62" s="246"/>
      <c r="D62" s="246"/>
      <c r="E62" s="246"/>
      <c r="F62" s="246"/>
      <c r="G62" s="246"/>
      <c r="H62" s="246"/>
      <c r="I62" s="247"/>
    </row>
    <row r="63" spans="1:9" ht="25.5" hidden="1">
      <c r="A63" s="248" t="s">
        <v>79</v>
      </c>
      <c r="B63" s="249" t="s">
        <v>189</v>
      </c>
      <c r="C63" s="250" t="s">
        <v>89</v>
      </c>
      <c r="D63" s="251" t="s">
        <v>129</v>
      </c>
      <c r="E63" s="251" t="s">
        <v>186</v>
      </c>
      <c r="F63" s="251" t="s">
        <v>89</v>
      </c>
      <c r="G63" s="251" t="s">
        <v>187</v>
      </c>
      <c r="H63" s="251" t="s">
        <v>232</v>
      </c>
      <c r="I63" s="252" t="s">
        <v>130</v>
      </c>
    </row>
    <row r="64" spans="1:9" ht="25.5" hidden="1">
      <c r="A64" s="253" t="s">
        <v>231</v>
      </c>
      <c r="B64" s="249">
        <v>0</v>
      </c>
      <c r="C64" s="251"/>
      <c r="D64" s="253" t="s">
        <v>233</v>
      </c>
      <c r="E64" s="249">
        <v>0</v>
      </c>
      <c r="F64" s="249"/>
      <c r="G64" s="249"/>
      <c r="H64" s="251"/>
      <c r="I64" s="252"/>
    </row>
    <row r="65" spans="1:9" ht="25.5" hidden="1">
      <c r="A65" s="253"/>
      <c r="B65" s="249"/>
      <c r="C65" s="251"/>
      <c r="D65" s="253" t="s">
        <v>234</v>
      </c>
      <c r="E65" s="249">
        <v>0</v>
      </c>
      <c r="F65" s="249"/>
      <c r="G65" s="249"/>
      <c r="H65" s="251"/>
      <c r="I65" s="252"/>
    </row>
    <row r="66" spans="1:9" ht="25.5" hidden="1">
      <c r="A66" s="253"/>
      <c r="B66" s="249"/>
      <c r="C66" s="251"/>
      <c r="D66" s="253" t="s">
        <v>235</v>
      </c>
      <c r="E66" s="249">
        <v>0</v>
      </c>
      <c r="F66" s="249"/>
      <c r="G66" s="249"/>
      <c r="H66" s="251"/>
      <c r="I66" s="252"/>
    </row>
    <row r="67" spans="1:9" ht="25.5" hidden="1">
      <c r="A67" s="253"/>
      <c r="B67" s="249"/>
      <c r="C67" s="251"/>
      <c r="D67" s="253" t="s">
        <v>236</v>
      </c>
      <c r="E67" s="249">
        <v>0</v>
      </c>
      <c r="F67" s="249"/>
      <c r="G67" s="249"/>
      <c r="H67" s="251"/>
      <c r="I67" s="252"/>
    </row>
    <row r="68" spans="1:9" ht="25.5" hidden="1">
      <c r="A68" s="253"/>
      <c r="B68" s="249"/>
      <c r="C68" s="251"/>
      <c r="D68" s="253" t="s">
        <v>237</v>
      </c>
      <c r="E68" s="249">
        <v>0</v>
      </c>
      <c r="F68" s="249"/>
      <c r="G68" s="249"/>
      <c r="H68" s="251"/>
      <c r="I68" s="252"/>
    </row>
    <row r="69" spans="1:9" ht="25.5" hidden="1">
      <c r="A69" s="253"/>
      <c r="B69" s="249"/>
      <c r="C69" s="251"/>
      <c r="D69" s="253" t="s">
        <v>238</v>
      </c>
      <c r="E69" s="249">
        <v>0</v>
      </c>
      <c r="F69" s="249"/>
      <c r="G69" s="249"/>
      <c r="H69" s="251"/>
      <c r="I69" s="252"/>
    </row>
    <row r="70" spans="1:9" ht="13.5" hidden="1" thickBot="1">
      <c r="A70" s="254" t="s">
        <v>0</v>
      </c>
      <c r="B70" s="219">
        <f>SUM(B64:B69)</f>
        <v>0</v>
      </c>
      <c r="C70" s="255"/>
      <c r="D70" s="256"/>
      <c r="E70" s="257">
        <f>SUM(E64:E69)</f>
        <v>0</v>
      </c>
      <c r="F70" s="257"/>
      <c r="G70" s="257">
        <f>SUM(G64:G69)</f>
        <v>0</v>
      </c>
      <c r="H70" s="256"/>
      <c r="I70" s="258"/>
    </row>
    <row r="71" spans="1:9">
      <c r="A71" s="190"/>
      <c r="B71" s="190"/>
      <c r="C71" s="190"/>
      <c r="D71" s="190"/>
      <c r="E71" s="190"/>
      <c r="F71" s="190"/>
      <c r="G71" s="190"/>
      <c r="H71" s="190"/>
      <c r="I71" s="190"/>
    </row>
    <row r="72" spans="1:9">
      <c r="A72" s="190"/>
      <c r="B72" s="190"/>
      <c r="C72" s="190"/>
      <c r="D72" s="190"/>
      <c r="E72" s="190"/>
      <c r="F72" s="190"/>
      <c r="G72" s="190"/>
      <c r="H72" s="190"/>
      <c r="I72" s="190"/>
    </row>
    <row r="73" spans="1:9">
      <c r="A73" s="190"/>
      <c r="B73" s="190"/>
      <c r="C73" s="190"/>
      <c r="D73" s="190"/>
      <c r="E73" s="190"/>
      <c r="F73" s="190"/>
      <c r="G73" s="190"/>
      <c r="H73" s="190"/>
      <c r="I73" s="190"/>
    </row>
    <row r="74" spans="1:9">
      <c r="A74" s="190"/>
      <c r="B74" s="190"/>
      <c r="C74" s="190"/>
      <c r="D74" s="190"/>
      <c r="E74" s="190"/>
      <c r="F74" s="190"/>
      <c r="G74" s="190"/>
      <c r="H74" s="190"/>
      <c r="I74" s="190"/>
    </row>
  </sheetData>
  <mergeCells count="4">
    <mergeCell ref="A22:A26"/>
    <mergeCell ref="B22:B26"/>
    <mergeCell ref="C22:C26"/>
    <mergeCell ref="A32:A37"/>
  </mergeCells>
  <pageMargins left="0.31" right="0.19" top="0.52" bottom="0.56000000000000005" header="0.31496062992125984" footer="0.31496062992125984"/>
  <pageSetup paperSize="9" orientation="landscape" r:id="rId1"/>
  <headerFooter>
    <oddFooter>Pagina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51"/>
  <sheetViews>
    <sheetView topLeftCell="A28" workbookViewId="0">
      <selection activeCell="K44" sqref="K44"/>
    </sheetView>
  </sheetViews>
  <sheetFormatPr defaultRowHeight="12.75"/>
  <cols>
    <col min="1" max="1" width="44.7109375" style="63" customWidth="1"/>
    <col min="2" max="2" width="8.140625" style="63" customWidth="1"/>
    <col min="3" max="3" width="8.5703125" style="63" customWidth="1"/>
    <col min="4" max="4" width="29.85546875" style="63" customWidth="1"/>
    <col min="5" max="6" width="8.7109375" style="63" customWidth="1"/>
    <col min="7" max="7" width="9.140625" style="63" customWidth="1"/>
    <col min="8" max="8" width="9.140625" style="63"/>
    <col min="9" max="9" width="10.42578125" style="63" customWidth="1"/>
    <col min="10" max="16384" width="9.140625" style="63"/>
  </cols>
  <sheetData>
    <row r="1" spans="1:9" ht="18.75">
      <c r="A1" s="135" t="s">
        <v>239</v>
      </c>
      <c r="B1" s="62"/>
      <c r="C1" s="62"/>
    </row>
    <row r="2" spans="1:9">
      <c r="A2" s="64"/>
      <c r="D2" s="63" t="s">
        <v>158</v>
      </c>
    </row>
    <row r="3" spans="1:9" ht="26.25" thickBot="1">
      <c r="A3" s="64"/>
      <c r="B3" s="65" t="s">
        <v>88</v>
      </c>
      <c r="C3" s="65" t="s">
        <v>89</v>
      </c>
      <c r="D3" s="65" t="s">
        <v>129</v>
      </c>
      <c r="E3" s="65" t="s">
        <v>186</v>
      </c>
      <c r="F3" s="65" t="s">
        <v>89</v>
      </c>
      <c r="G3" s="65" t="s">
        <v>188</v>
      </c>
      <c r="H3" s="65" t="s">
        <v>89</v>
      </c>
      <c r="I3" s="65" t="s">
        <v>130</v>
      </c>
    </row>
    <row r="4" spans="1:9" ht="13.5" thickBot="1">
      <c r="A4" s="265" t="s">
        <v>98</v>
      </c>
      <c r="B4" s="136"/>
      <c r="C4" s="136"/>
      <c r="D4" s="136"/>
      <c r="E4" s="136">
        <v>0</v>
      </c>
      <c r="F4" s="136"/>
      <c r="G4" s="136"/>
      <c r="H4" s="136"/>
      <c r="I4" s="266"/>
    </row>
    <row r="5" spans="1:9" ht="13.5" thickBot="1">
      <c r="A5" s="124" t="s">
        <v>242</v>
      </c>
      <c r="B5" s="120"/>
      <c r="C5" s="120"/>
      <c r="D5" s="120"/>
      <c r="E5" s="136">
        <v>0</v>
      </c>
      <c r="F5" s="120"/>
      <c r="G5" s="120"/>
      <c r="H5" s="120"/>
      <c r="I5" s="126"/>
    </row>
    <row r="6" spans="1:9" ht="13.5" thickBot="1">
      <c r="A6" s="124" t="s">
        <v>250</v>
      </c>
      <c r="B6" s="120"/>
      <c r="C6" s="120"/>
      <c r="D6" s="120"/>
      <c r="E6" s="136">
        <v>0</v>
      </c>
      <c r="F6" s="120"/>
      <c r="G6" s="120"/>
      <c r="H6" s="120"/>
      <c r="I6" s="126"/>
    </row>
    <row r="7" spans="1:9" ht="13.5" thickBot="1">
      <c r="A7" s="124" t="s">
        <v>262</v>
      </c>
      <c r="B7" s="120"/>
      <c r="C7" s="120"/>
      <c r="D7" s="120"/>
      <c r="E7" s="136">
        <v>0</v>
      </c>
      <c r="F7" s="120"/>
      <c r="G7" s="120"/>
      <c r="H7" s="120"/>
      <c r="I7" s="126"/>
    </row>
    <row r="8" spans="1:9">
      <c r="A8" s="124" t="s">
        <v>263</v>
      </c>
      <c r="B8" s="120"/>
      <c r="C8" s="120"/>
      <c r="D8" s="120"/>
      <c r="E8" s="136">
        <v>0</v>
      </c>
      <c r="F8" s="120"/>
      <c r="G8" s="120"/>
      <c r="H8" s="120"/>
      <c r="I8" s="126"/>
    </row>
    <row r="9" spans="1:9" ht="13.5" thickBot="1">
      <c r="A9" s="127" t="s">
        <v>0</v>
      </c>
      <c r="B9" s="128"/>
      <c r="C9" s="128"/>
      <c r="D9" s="128"/>
      <c r="E9" s="128">
        <f>SUM(E4:E8)</f>
        <v>0</v>
      </c>
      <c r="F9" s="128"/>
      <c r="G9" s="128"/>
      <c r="H9" s="128"/>
      <c r="I9" s="130"/>
    </row>
    <row r="10" spans="1:9">
      <c r="B10" s="64"/>
      <c r="C10" s="64"/>
      <c r="D10" s="64"/>
      <c r="E10" s="64"/>
      <c r="F10" s="64"/>
      <c r="G10" s="64"/>
      <c r="H10" s="64"/>
      <c r="I10" s="64"/>
    </row>
    <row r="11" spans="1:9">
      <c r="B11" s="64"/>
      <c r="C11" s="64"/>
      <c r="D11" s="64"/>
      <c r="E11" s="64"/>
      <c r="F11" s="64"/>
      <c r="G11" s="64"/>
      <c r="H11" s="64"/>
      <c r="I11" s="64"/>
    </row>
    <row r="12" spans="1:9" ht="13.5" thickBot="1">
      <c r="B12" s="64"/>
      <c r="C12" s="64"/>
      <c r="D12" s="64"/>
      <c r="E12" s="64"/>
      <c r="F12" s="64"/>
      <c r="G12" s="64"/>
      <c r="H12" s="64"/>
      <c r="I12" s="64"/>
    </row>
    <row r="13" spans="1:9" ht="25.5">
      <c r="A13" s="75" t="s">
        <v>79</v>
      </c>
      <c r="B13" s="76" t="s">
        <v>88</v>
      </c>
      <c r="C13" s="76" t="s">
        <v>89</v>
      </c>
      <c r="D13" s="76" t="s">
        <v>129</v>
      </c>
      <c r="E13" s="76" t="s">
        <v>186</v>
      </c>
      <c r="F13" s="76" t="s">
        <v>89</v>
      </c>
      <c r="G13" s="76" t="s">
        <v>187</v>
      </c>
      <c r="H13" s="76" t="s">
        <v>232</v>
      </c>
      <c r="I13" s="90" t="s">
        <v>130</v>
      </c>
    </row>
    <row r="14" spans="1:9" ht="25.5">
      <c r="A14" s="124" t="s">
        <v>261</v>
      </c>
      <c r="B14" s="120"/>
      <c r="C14" s="122"/>
      <c r="D14" s="122" t="s">
        <v>240</v>
      </c>
      <c r="E14" s="120">
        <v>0</v>
      </c>
      <c r="F14" s="122"/>
      <c r="G14" s="122"/>
      <c r="H14" s="122"/>
      <c r="I14" s="123"/>
    </row>
    <row r="15" spans="1:9" ht="25.5">
      <c r="A15" s="124"/>
      <c r="B15" s="120"/>
      <c r="C15" s="122"/>
      <c r="D15" s="122" t="s">
        <v>241</v>
      </c>
      <c r="E15" s="120">
        <v>0</v>
      </c>
      <c r="F15" s="122"/>
      <c r="G15" s="122"/>
      <c r="H15" s="122"/>
      <c r="I15" s="123"/>
    </row>
    <row r="16" spans="1:9" ht="13.5" thickBot="1">
      <c r="A16" s="127" t="s">
        <v>0</v>
      </c>
      <c r="B16" s="128"/>
      <c r="C16" s="129"/>
      <c r="D16" s="138"/>
      <c r="E16" s="128">
        <f>SUM(E14:E15)</f>
        <v>0</v>
      </c>
      <c r="F16" s="138"/>
      <c r="G16" s="138"/>
      <c r="H16" s="138"/>
      <c r="I16" s="267"/>
    </row>
    <row r="17" spans="1:9">
      <c r="A17" s="64"/>
      <c r="B17" s="64"/>
      <c r="C17" s="64"/>
      <c r="D17" s="64"/>
      <c r="E17" s="80"/>
      <c r="F17" s="64"/>
      <c r="G17" s="64"/>
      <c r="H17" s="64"/>
      <c r="I17" s="64"/>
    </row>
    <row r="18" spans="1:9" ht="13.5" thickBot="1">
      <c r="A18" s="64"/>
      <c r="B18" s="64"/>
      <c r="C18" s="64"/>
      <c r="D18" s="64"/>
      <c r="E18" s="80"/>
      <c r="F18" s="64"/>
      <c r="G18" s="64"/>
      <c r="H18" s="64"/>
      <c r="I18" s="64"/>
    </row>
    <row r="19" spans="1:9" ht="25.5">
      <c r="A19" s="75" t="s">
        <v>79</v>
      </c>
      <c r="B19" s="76" t="s">
        <v>88</v>
      </c>
      <c r="C19" s="76" t="s">
        <v>89</v>
      </c>
      <c r="D19" s="76" t="s">
        <v>129</v>
      </c>
      <c r="E19" s="76" t="s">
        <v>186</v>
      </c>
      <c r="F19" s="76" t="s">
        <v>89</v>
      </c>
      <c r="G19" s="76" t="s">
        <v>187</v>
      </c>
      <c r="H19" s="76" t="s">
        <v>232</v>
      </c>
      <c r="I19" s="90" t="s">
        <v>130</v>
      </c>
    </row>
    <row r="20" spans="1:9" ht="25.5">
      <c r="A20" s="124" t="s">
        <v>260</v>
      </c>
      <c r="B20" s="120"/>
      <c r="C20" s="122"/>
      <c r="D20" s="122" t="s">
        <v>243</v>
      </c>
      <c r="E20" s="120">
        <v>0</v>
      </c>
      <c r="F20" s="70"/>
      <c r="G20" s="70"/>
      <c r="H20" s="70"/>
      <c r="I20" s="71"/>
    </row>
    <row r="21" spans="1:9" ht="25.5">
      <c r="A21" s="124"/>
      <c r="B21" s="120"/>
      <c r="C21" s="122"/>
      <c r="D21" s="122" t="s">
        <v>244</v>
      </c>
      <c r="E21" s="120">
        <v>0</v>
      </c>
      <c r="F21" s="70"/>
      <c r="G21" s="70"/>
      <c r="H21" s="70"/>
      <c r="I21" s="71"/>
    </row>
    <row r="22" spans="1:9" ht="38.25">
      <c r="A22" s="77"/>
      <c r="B22" s="70"/>
      <c r="C22" s="70"/>
      <c r="D22" s="122" t="s">
        <v>245</v>
      </c>
      <c r="E22" s="120">
        <v>0</v>
      </c>
      <c r="F22" s="70"/>
      <c r="G22" s="70"/>
      <c r="H22" s="70"/>
      <c r="I22" s="71"/>
    </row>
    <row r="23" spans="1:9" ht="38.25">
      <c r="A23" s="77"/>
      <c r="B23" s="70"/>
      <c r="C23" s="70"/>
      <c r="D23" s="122" t="s">
        <v>246</v>
      </c>
      <c r="E23" s="120">
        <v>0</v>
      </c>
      <c r="F23" s="70"/>
      <c r="G23" s="70"/>
      <c r="H23" s="70"/>
      <c r="I23" s="71"/>
    </row>
    <row r="24" spans="1:9" ht="38.25">
      <c r="A24" s="77"/>
      <c r="B24" s="70"/>
      <c r="C24" s="70"/>
      <c r="D24" s="122" t="s">
        <v>247</v>
      </c>
      <c r="E24" s="120">
        <v>0</v>
      </c>
      <c r="F24" s="70"/>
      <c r="G24" s="70"/>
      <c r="H24" s="70"/>
      <c r="I24" s="71"/>
    </row>
    <row r="25" spans="1:9">
      <c r="A25" s="77"/>
      <c r="B25" s="70"/>
      <c r="C25" s="70"/>
      <c r="D25" s="122" t="s">
        <v>248</v>
      </c>
      <c r="E25" s="120">
        <v>0</v>
      </c>
      <c r="F25" s="70"/>
      <c r="G25" s="70"/>
      <c r="H25" s="70"/>
      <c r="I25" s="71"/>
    </row>
    <row r="26" spans="1:9" ht="26.25">
      <c r="A26" s="77"/>
      <c r="B26" s="70"/>
      <c r="C26" s="70"/>
      <c r="D26" s="122" t="s">
        <v>249</v>
      </c>
      <c r="E26" s="120">
        <v>0</v>
      </c>
      <c r="F26" s="70"/>
      <c r="G26" s="70"/>
      <c r="H26" s="70"/>
      <c r="I26" s="71"/>
    </row>
    <row r="27" spans="1:9" ht="13.5" thickBot="1">
      <c r="A27" s="127" t="s">
        <v>0</v>
      </c>
      <c r="B27" s="128"/>
      <c r="C27" s="129"/>
      <c r="D27" s="86"/>
      <c r="E27" s="128">
        <f>SUM(E20:E26)</f>
        <v>0</v>
      </c>
      <c r="F27" s="86"/>
      <c r="G27" s="86"/>
      <c r="H27" s="86"/>
      <c r="I27" s="87"/>
    </row>
    <row r="28" spans="1:9">
      <c r="A28" s="64"/>
      <c r="B28" s="64"/>
      <c r="C28" s="64"/>
      <c r="D28" s="64"/>
      <c r="E28" s="80"/>
      <c r="F28" s="64"/>
      <c r="G28" s="64"/>
      <c r="H28" s="64"/>
      <c r="I28" s="64"/>
    </row>
    <row r="29" spans="1:9" ht="13.5" thickBot="1">
      <c r="A29" s="64"/>
      <c r="B29" s="64"/>
      <c r="C29" s="64"/>
      <c r="D29" s="64"/>
      <c r="E29" s="80"/>
      <c r="F29" s="64"/>
      <c r="G29" s="64"/>
      <c r="H29" s="64"/>
      <c r="I29" s="64"/>
    </row>
    <row r="30" spans="1:9" ht="25.5">
      <c r="A30" s="75" t="s">
        <v>79</v>
      </c>
      <c r="B30" s="76" t="s">
        <v>88</v>
      </c>
      <c r="C30" s="76" t="s">
        <v>89</v>
      </c>
      <c r="D30" s="76" t="s">
        <v>129</v>
      </c>
      <c r="E30" s="76" t="s">
        <v>186</v>
      </c>
      <c r="F30" s="76" t="s">
        <v>89</v>
      </c>
      <c r="G30" s="76" t="s">
        <v>187</v>
      </c>
      <c r="H30" s="76" t="s">
        <v>232</v>
      </c>
      <c r="I30" s="90" t="s">
        <v>130</v>
      </c>
    </row>
    <row r="31" spans="1:9">
      <c r="A31" s="124" t="s">
        <v>250</v>
      </c>
      <c r="B31" s="120"/>
      <c r="C31" s="122"/>
      <c r="D31" s="122" t="s">
        <v>251</v>
      </c>
      <c r="E31" s="120">
        <v>0</v>
      </c>
      <c r="F31" s="122"/>
      <c r="G31" s="122"/>
      <c r="H31" s="122"/>
      <c r="I31" s="123"/>
    </row>
    <row r="32" spans="1:9">
      <c r="A32" s="124"/>
      <c r="B32" s="120"/>
      <c r="C32" s="122"/>
      <c r="D32" s="122" t="s">
        <v>252</v>
      </c>
      <c r="E32" s="120">
        <v>0</v>
      </c>
      <c r="F32" s="122"/>
      <c r="G32" s="122"/>
      <c r="H32" s="122"/>
      <c r="I32" s="123"/>
    </row>
    <row r="33" spans="1:9" ht="25.5">
      <c r="A33" s="124"/>
      <c r="B33" s="122"/>
      <c r="C33" s="122"/>
      <c r="D33" s="122" t="s">
        <v>253</v>
      </c>
      <c r="E33" s="120">
        <v>0</v>
      </c>
      <c r="F33" s="122"/>
      <c r="G33" s="122"/>
      <c r="H33" s="122"/>
      <c r="I33" s="123"/>
    </row>
    <row r="34" spans="1:9" ht="25.5">
      <c r="A34" s="124"/>
      <c r="B34" s="122"/>
      <c r="C34" s="122"/>
      <c r="D34" s="122" t="s">
        <v>254</v>
      </c>
      <c r="E34" s="120">
        <v>0</v>
      </c>
      <c r="F34" s="122"/>
      <c r="G34" s="122"/>
      <c r="H34" s="122"/>
      <c r="I34" s="123"/>
    </row>
    <row r="35" spans="1:9" ht="25.5">
      <c r="A35" s="124"/>
      <c r="B35" s="122"/>
      <c r="C35" s="122"/>
      <c r="D35" s="122" t="s">
        <v>255</v>
      </c>
      <c r="E35" s="120">
        <v>0</v>
      </c>
      <c r="F35" s="122"/>
      <c r="G35" s="122"/>
      <c r="H35" s="122"/>
      <c r="I35" s="123"/>
    </row>
    <row r="36" spans="1:9">
      <c r="A36" s="124"/>
      <c r="B36" s="122"/>
      <c r="C36" s="122"/>
      <c r="D36" s="122" t="s">
        <v>256</v>
      </c>
      <c r="E36" s="120">
        <v>0</v>
      </c>
      <c r="F36" s="122"/>
      <c r="G36" s="122"/>
      <c r="H36" s="122"/>
      <c r="I36" s="123"/>
    </row>
    <row r="37" spans="1:9" ht="13.5" thickBot="1">
      <c r="A37" s="127" t="s">
        <v>0</v>
      </c>
      <c r="B37" s="128">
        <f>SUM(B36:B36)</f>
        <v>0</v>
      </c>
      <c r="C37" s="129"/>
      <c r="D37" s="138"/>
      <c r="E37" s="128">
        <f>SUM(E31:E36)</f>
        <v>0</v>
      </c>
      <c r="F37" s="138"/>
      <c r="G37" s="138"/>
      <c r="H37" s="138"/>
      <c r="I37" s="267"/>
    </row>
    <row r="38" spans="1:9">
      <c r="A38" s="64"/>
      <c r="B38" s="64"/>
      <c r="C38" s="64"/>
      <c r="D38" s="64"/>
      <c r="E38" s="80"/>
      <c r="F38" s="64"/>
      <c r="G38" s="64"/>
      <c r="H38" s="64"/>
      <c r="I38" s="64"/>
    </row>
    <row r="39" spans="1:9" ht="13.5" thickBot="1">
      <c r="A39" s="64"/>
      <c r="B39" s="64"/>
      <c r="C39" s="64"/>
      <c r="D39" s="81"/>
      <c r="E39" s="82"/>
      <c r="F39" s="81"/>
      <c r="G39" s="81"/>
      <c r="H39" s="81"/>
      <c r="I39" s="81"/>
    </row>
    <row r="40" spans="1:9" ht="25.5">
      <c r="A40" s="75" t="s">
        <v>79</v>
      </c>
      <c r="B40" s="76" t="s">
        <v>88</v>
      </c>
      <c r="C40" s="76" t="s">
        <v>89</v>
      </c>
      <c r="D40" s="76" t="s">
        <v>129</v>
      </c>
      <c r="E40" s="76" t="s">
        <v>186</v>
      </c>
      <c r="F40" s="76" t="s">
        <v>89</v>
      </c>
      <c r="G40" s="76" t="s">
        <v>187</v>
      </c>
      <c r="H40" s="76" t="s">
        <v>232</v>
      </c>
      <c r="I40" s="90" t="s">
        <v>130</v>
      </c>
    </row>
    <row r="41" spans="1:9">
      <c r="A41" s="124" t="s">
        <v>250</v>
      </c>
      <c r="B41" s="120"/>
      <c r="C41" s="122"/>
      <c r="D41" s="122" t="s">
        <v>251</v>
      </c>
      <c r="E41" s="120">
        <v>0</v>
      </c>
      <c r="F41" s="122"/>
      <c r="G41" s="122"/>
      <c r="H41" s="122"/>
      <c r="I41" s="123"/>
    </row>
    <row r="42" spans="1:9">
      <c r="A42" s="124"/>
      <c r="B42" s="120"/>
      <c r="C42" s="122"/>
      <c r="D42" s="122" t="s">
        <v>252</v>
      </c>
      <c r="E42" s="120">
        <v>0</v>
      </c>
      <c r="F42" s="122"/>
      <c r="G42" s="122"/>
      <c r="H42" s="122"/>
      <c r="I42" s="123"/>
    </row>
    <row r="43" spans="1:9" ht="25.5">
      <c r="A43" s="124"/>
      <c r="B43" s="122"/>
      <c r="C43" s="122"/>
      <c r="D43" s="122" t="s">
        <v>253</v>
      </c>
      <c r="E43" s="120">
        <v>0</v>
      </c>
      <c r="F43" s="122"/>
      <c r="G43" s="122"/>
      <c r="H43" s="122"/>
      <c r="I43" s="123"/>
    </row>
    <row r="44" spans="1:9" ht="13.5" thickBot="1">
      <c r="A44" s="127" t="s">
        <v>0</v>
      </c>
      <c r="B44" s="128">
        <f>SUM(B42:B43)</f>
        <v>0</v>
      </c>
      <c r="C44" s="129"/>
      <c r="D44" s="86"/>
      <c r="E44" s="134">
        <f>SUM(E37:E43)</f>
        <v>0</v>
      </c>
      <c r="F44" s="86"/>
      <c r="G44" s="86"/>
      <c r="H44" s="86"/>
      <c r="I44" s="87"/>
    </row>
    <row r="45" spans="1:9">
      <c r="A45" s="64"/>
      <c r="B45" s="64"/>
      <c r="C45" s="64"/>
      <c r="D45" s="133"/>
      <c r="E45" s="80"/>
      <c r="F45" s="64"/>
      <c r="G45" s="64"/>
      <c r="H45" s="64"/>
      <c r="I45" s="64"/>
    </row>
    <row r="46" spans="1:9" ht="13.5" thickBot="1">
      <c r="A46" s="64"/>
      <c r="B46" s="64"/>
      <c r="C46" s="64"/>
      <c r="D46" s="81"/>
      <c r="E46" s="82"/>
      <c r="F46" s="81"/>
      <c r="G46" s="81"/>
      <c r="H46" s="81"/>
      <c r="I46" s="81"/>
    </row>
    <row r="47" spans="1:9">
      <c r="A47" s="66" t="s">
        <v>264</v>
      </c>
      <c r="B47" s="83"/>
      <c r="C47" s="83"/>
      <c r="D47" s="110"/>
      <c r="E47" s="111"/>
      <c r="F47" s="110"/>
      <c r="G47" s="110"/>
      <c r="H47" s="110"/>
      <c r="I47" s="112"/>
    </row>
    <row r="48" spans="1:9" ht="25.5">
      <c r="A48" s="77" t="s">
        <v>79</v>
      </c>
      <c r="B48" s="70" t="s">
        <v>88</v>
      </c>
      <c r="C48" s="70" t="s">
        <v>89</v>
      </c>
      <c r="D48" s="70" t="s">
        <v>129</v>
      </c>
      <c r="E48" s="70" t="s">
        <v>186</v>
      </c>
      <c r="F48" s="70" t="s">
        <v>89</v>
      </c>
      <c r="G48" s="70" t="s">
        <v>187</v>
      </c>
      <c r="H48" s="70" t="s">
        <v>232</v>
      </c>
      <c r="I48" s="71" t="s">
        <v>130</v>
      </c>
    </row>
    <row r="49" spans="1:9">
      <c r="A49" s="124" t="s">
        <v>257</v>
      </c>
      <c r="B49" s="122"/>
      <c r="C49" s="122"/>
      <c r="D49" s="122" t="s">
        <v>258</v>
      </c>
      <c r="E49" s="120">
        <v>0</v>
      </c>
      <c r="F49" s="131"/>
      <c r="G49" s="131"/>
      <c r="H49" s="131"/>
      <c r="I49" s="137"/>
    </row>
    <row r="50" spans="1:9">
      <c r="A50" s="124" t="s">
        <v>259</v>
      </c>
      <c r="B50" s="122"/>
      <c r="C50" s="122"/>
      <c r="D50" s="122" t="s">
        <v>258</v>
      </c>
      <c r="E50" s="120">
        <v>0</v>
      </c>
      <c r="F50" s="131"/>
      <c r="G50" s="131"/>
      <c r="H50" s="131"/>
      <c r="I50" s="137"/>
    </row>
    <row r="51" spans="1:9" ht="13.5" thickBot="1">
      <c r="A51" s="127" t="s">
        <v>0</v>
      </c>
      <c r="B51" s="138"/>
      <c r="C51" s="138"/>
      <c r="D51" s="129"/>
      <c r="E51" s="128">
        <f>SUM(E49:E50)</f>
        <v>0</v>
      </c>
      <c r="F51" s="129"/>
      <c r="G51" s="129"/>
      <c r="H51" s="129"/>
      <c r="I51" s="139"/>
    </row>
  </sheetData>
  <pageMargins left="0.18" right="0.28999999999999998" top="0.35" bottom="0.47" header="0.18" footer="0.24"/>
  <pageSetup paperSize="9" orientation="landscape" r:id="rId1"/>
  <headerFooter>
    <oddFooter>Pagina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D12" sqref="D12"/>
    </sheetView>
  </sheetViews>
  <sheetFormatPr defaultRowHeight="12.75"/>
  <cols>
    <col min="1" max="1" width="44.7109375" style="63" customWidth="1"/>
    <col min="2" max="2" width="8.140625" style="63" customWidth="1"/>
    <col min="3" max="3" width="8.5703125" style="63" customWidth="1"/>
    <col min="4" max="4" width="29.85546875" style="63" customWidth="1"/>
    <col min="5" max="6" width="8.7109375" style="63" customWidth="1"/>
    <col min="7" max="7" width="9.140625" style="63" customWidth="1"/>
    <col min="8" max="8" width="9.140625" style="63"/>
    <col min="9" max="9" width="10.42578125" style="63" customWidth="1"/>
    <col min="10" max="16384" width="9.140625" style="63"/>
  </cols>
  <sheetData>
    <row r="1" spans="1:9" ht="18.75">
      <c r="A1" s="58" t="s">
        <v>266</v>
      </c>
      <c r="B1" s="62"/>
      <c r="C1" s="62"/>
    </row>
    <row r="2" spans="1:9">
      <c r="A2" s="64"/>
    </row>
    <row r="3" spans="1:9" ht="25.5">
      <c r="A3" s="64"/>
      <c r="B3" s="65" t="s">
        <v>88</v>
      </c>
      <c r="C3" s="65" t="s">
        <v>89</v>
      </c>
      <c r="D3" s="65" t="s">
        <v>129</v>
      </c>
      <c r="E3" s="65" t="s">
        <v>186</v>
      </c>
      <c r="F3" s="65" t="s">
        <v>89</v>
      </c>
      <c r="G3" s="65" t="s">
        <v>187</v>
      </c>
      <c r="H3" s="65" t="s">
        <v>89</v>
      </c>
      <c r="I3" s="65" t="s">
        <v>130</v>
      </c>
    </row>
    <row r="4" spans="1:9">
      <c r="A4" s="69" t="s">
        <v>75</v>
      </c>
      <c r="B4" s="78">
        <f>+B16</f>
        <v>13</v>
      </c>
      <c r="C4" s="78"/>
      <c r="D4" s="78"/>
      <c r="E4" s="78">
        <f>+E16</f>
        <v>2</v>
      </c>
      <c r="F4" s="78"/>
      <c r="G4" s="78">
        <f>+G16</f>
        <v>16</v>
      </c>
      <c r="H4" s="78"/>
      <c r="I4" s="78"/>
    </row>
    <row r="5" spans="1:9" ht="13.5" thickBot="1">
      <c r="A5" s="72" t="s">
        <v>0</v>
      </c>
      <c r="B5" s="79">
        <f>SUM(B4:B4)</f>
        <v>13</v>
      </c>
      <c r="C5" s="79"/>
      <c r="D5" s="79"/>
      <c r="E5" s="79">
        <f>SUM(E4:E4)</f>
        <v>2</v>
      </c>
      <c r="F5" s="79"/>
      <c r="G5" s="79">
        <f>SUM(G4:G4)</f>
        <v>16</v>
      </c>
      <c r="H5" s="79"/>
      <c r="I5" s="79">
        <f>SUM(I4:I4)</f>
        <v>0</v>
      </c>
    </row>
    <row r="6" spans="1:9">
      <c r="B6" s="64"/>
      <c r="C6" s="64"/>
      <c r="D6" s="64"/>
      <c r="E6" s="64"/>
      <c r="F6" s="64"/>
      <c r="G6" s="64"/>
      <c r="H6" s="64"/>
      <c r="I6" s="64"/>
    </row>
    <row r="7" spans="1:9" ht="13.5" thickBot="1">
      <c r="A7" s="64"/>
      <c r="B7" s="64"/>
      <c r="C7" s="64"/>
    </row>
    <row r="8" spans="1:9">
      <c r="A8" s="66" t="s">
        <v>210</v>
      </c>
      <c r="B8" s="83"/>
      <c r="C8" s="83"/>
      <c r="D8" s="83"/>
      <c r="E8" s="83"/>
      <c r="F8" s="83"/>
      <c r="G8" s="83"/>
      <c r="H8" s="83"/>
      <c r="I8" s="84"/>
    </row>
    <row r="9" spans="1:9" ht="25.5">
      <c r="A9" s="88" t="s">
        <v>79</v>
      </c>
      <c r="B9" s="78" t="s">
        <v>189</v>
      </c>
      <c r="C9" s="65" t="s">
        <v>89</v>
      </c>
      <c r="D9" s="70" t="s">
        <v>129</v>
      </c>
      <c r="E9" s="70" t="s">
        <v>186</v>
      </c>
      <c r="F9" s="70" t="s">
        <v>89</v>
      </c>
      <c r="G9" s="70" t="s">
        <v>187</v>
      </c>
      <c r="H9" s="70" t="s">
        <v>232</v>
      </c>
      <c r="I9" s="71" t="s">
        <v>130</v>
      </c>
    </row>
    <row r="10" spans="1:9">
      <c r="A10" s="77" t="s">
        <v>211</v>
      </c>
      <c r="B10" s="78">
        <v>10</v>
      </c>
      <c r="C10" s="70"/>
      <c r="D10" s="89" t="s">
        <v>119</v>
      </c>
      <c r="E10" s="78">
        <v>1</v>
      </c>
      <c r="F10" s="78"/>
      <c r="G10" s="78"/>
      <c r="H10" s="70"/>
      <c r="I10" s="71"/>
    </row>
    <row r="11" spans="1:9" ht="25.5">
      <c r="A11" s="77" t="s">
        <v>212</v>
      </c>
      <c r="B11" s="78">
        <v>1</v>
      </c>
      <c r="C11" s="70"/>
      <c r="D11" s="198" t="s">
        <v>434</v>
      </c>
      <c r="E11" s="78"/>
      <c r="F11" s="78"/>
      <c r="G11" s="78">
        <v>1</v>
      </c>
      <c r="H11" s="70"/>
      <c r="I11" s="71"/>
    </row>
    <row r="12" spans="1:9">
      <c r="A12" s="77" t="s">
        <v>213</v>
      </c>
      <c r="B12" s="78">
        <v>1</v>
      </c>
      <c r="C12" s="70"/>
      <c r="D12" s="198"/>
      <c r="E12" s="78"/>
      <c r="F12" s="78"/>
      <c r="G12" s="78"/>
      <c r="H12" s="70"/>
      <c r="I12" s="71"/>
    </row>
    <row r="13" spans="1:9" ht="25.5">
      <c r="A13" s="77" t="s">
        <v>214</v>
      </c>
      <c r="B13" s="78">
        <v>1</v>
      </c>
      <c r="C13" s="70"/>
      <c r="D13" s="198" t="s">
        <v>216</v>
      </c>
      <c r="E13" s="78"/>
      <c r="F13" s="78"/>
      <c r="G13" s="78">
        <v>10</v>
      </c>
      <c r="H13" s="70"/>
      <c r="I13" s="71"/>
    </row>
    <row r="14" spans="1:9">
      <c r="A14" s="77"/>
      <c r="B14" s="78"/>
      <c r="C14" s="70"/>
      <c r="D14" s="198" t="s">
        <v>215</v>
      </c>
      <c r="E14" s="78">
        <v>1</v>
      </c>
      <c r="F14" s="70"/>
      <c r="G14" s="70"/>
      <c r="H14" s="70"/>
      <c r="I14" s="71"/>
    </row>
    <row r="15" spans="1:9" ht="25.5">
      <c r="A15" s="77"/>
      <c r="B15" s="78"/>
      <c r="C15" s="70"/>
      <c r="D15" s="198" t="s">
        <v>217</v>
      </c>
      <c r="E15" s="78"/>
      <c r="F15" s="78"/>
      <c r="G15" s="78">
        <v>5</v>
      </c>
      <c r="H15" s="70"/>
      <c r="I15" s="71"/>
    </row>
    <row r="16" spans="1:9" ht="13.5" thickBot="1">
      <c r="A16" s="302" t="s">
        <v>0</v>
      </c>
      <c r="B16" s="303">
        <f>SUM(B10:B15)</f>
        <v>13</v>
      </c>
      <c r="C16" s="304"/>
      <c r="D16" s="305"/>
      <c r="E16" s="306">
        <f>SUM(E10:E15)</f>
        <v>2</v>
      </c>
      <c r="F16" s="306"/>
      <c r="G16" s="306">
        <f>SUM(G10:G15)</f>
        <v>16</v>
      </c>
      <c r="H16" s="73"/>
      <c r="I16" s="74"/>
    </row>
    <row r="17" spans="1:7" s="62" customFormat="1">
      <c r="A17" s="483" t="s">
        <v>397</v>
      </c>
      <c r="B17" s="483"/>
      <c r="C17" s="483"/>
      <c r="D17" s="483"/>
      <c r="E17" s="483"/>
      <c r="F17" s="483"/>
      <c r="G17" s="106">
        <v>19</v>
      </c>
    </row>
    <row r="18" spans="1:7">
      <c r="A18" s="64"/>
      <c r="B18" s="64"/>
      <c r="C18" s="64"/>
    </row>
  </sheetData>
  <mergeCells count="1">
    <mergeCell ref="A17:F17"/>
  </mergeCells>
  <pageMargins left="0.33" right="0.37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7"/>
  <sheetViews>
    <sheetView topLeftCell="A10" workbookViewId="0">
      <selection activeCell="I29" sqref="I29"/>
    </sheetView>
  </sheetViews>
  <sheetFormatPr defaultRowHeight="12.75"/>
  <cols>
    <col min="1" max="1" width="52.42578125" style="63" customWidth="1"/>
    <col min="2" max="2" width="8" style="63" customWidth="1"/>
    <col min="3" max="3" width="10.7109375" style="63" customWidth="1"/>
    <col min="4" max="4" width="40.140625" style="63" customWidth="1"/>
    <col min="5" max="5" width="8.85546875" style="63" customWidth="1"/>
    <col min="6" max="6" width="10.28515625" style="63" customWidth="1"/>
    <col min="7" max="7" width="8.140625" style="63" customWidth="1"/>
    <col min="8" max="16384" width="9.140625" style="63"/>
  </cols>
  <sheetData>
    <row r="1" spans="1:8" ht="18.75">
      <c r="A1" s="58" t="s">
        <v>86</v>
      </c>
      <c r="B1" s="62"/>
      <c r="C1" s="62"/>
    </row>
    <row r="2" spans="1:8" ht="6.75" customHeight="1"/>
    <row r="3" spans="1:8" ht="18" customHeight="1">
      <c r="A3" s="489" t="s">
        <v>79</v>
      </c>
      <c r="B3" s="512"/>
      <c r="D3" s="499" t="s">
        <v>11</v>
      </c>
      <c r="E3" s="499"/>
      <c r="F3" s="499"/>
      <c r="G3" s="499"/>
      <c r="H3" s="64"/>
    </row>
    <row r="4" spans="1:8">
      <c r="A4" s="268" t="s">
        <v>99</v>
      </c>
      <c r="B4" s="78">
        <v>9</v>
      </c>
      <c r="D4" s="78" t="s">
        <v>415</v>
      </c>
      <c r="E4" s="317" t="s">
        <v>409</v>
      </c>
      <c r="F4" s="317" t="s">
        <v>410</v>
      </c>
      <c r="G4" s="317" t="s">
        <v>414</v>
      </c>
    </row>
    <row r="5" spans="1:8">
      <c r="A5" s="268" t="s">
        <v>400</v>
      </c>
      <c r="B5" s="78">
        <v>1</v>
      </c>
      <c r="D5" s="268" t="s">
        <v>411</v>
      </c>
      <c r="E5" s="78">
        <v>10</v>
      </c>
      <c r="F5" s="78">
        <f>G23+G24+G32+G34</f>
        <v>13</v>
      </c>
      <c r="G5" s="78">
        <f>SUM(E5:F5)</f>
        <v>23</v>
      </c>
    </row>
    <row r="6" spans="1:8">
      <c r="A6" s="268" t="s">
        <v>121</v>
      </c>
      <c r="B6" s="78">
        <f>B26+B27+B28+B30</f>
        <v>4</v>
      </c>
      <c r="D6" s="268" t="s">
        <v>412</v>
      </c>
      <c r="E6" s="78">
        <f>E26+E28+E29+E30</f>
        <v>4</v>
      </c>
      <c r="F6" s="78">
        <f>G33</f>
        <v>6</v>
      </c>
      <c r="G6" s="78">
        <f t="shared" ref="G6:G8" si="0">SUM(E6:F6)</f>
        <v>10</v>
      </c>
    </row>
    <row r="7" spans="1:8">
      <c r="A7" s="268" t="s">
        <v>396</v>
      </c>
      <c r="B7" s="78">
        <v>1</v>
      </c>
      <c r="D7" s="268" t="s">
        <v>413</v>
      </c>
      <c r="E7" s="78">
        <v>1</v>
      </c>
      <c r="F7" s="70"/>
      <c r="G7" s="78">
        <f t="shared" si="0"/>
        <v>1</v>
      </c>
    </row>
    <row r="8" spans="1:8">
      <c r="A8" s="307" t="s">
        <v>0</v>
      </c>
      <c r="B8" s="107">
        <f>SUM(B4:B7)</f>
        <v>15</v>
      </c>
      <c r="D8" s="106" t="s">
        <v>0</v>
      </c>
      <c r="E8" s="107">
        <f>SUM(E5:E7)</f>
        <v>15</v>
      </c>
      <c r="F8" s="107">
        <f>SUM(F5:F7)</f>
        <v>19</v>
      </c>
      <c r="G8" s="107">
        <f t="shared" si="0"/>
        <v>34</v>
      </c>
    </row>
    <row r="9" spans="1:8" ht="13.5" thickBot="1">
      <c r="A9" s="308"/>
      <c r="B9" s="82"/>
      <c r="G9" s="64"/>
    </row>
    <row r="10" spans="1:8" s="318" customFormat="1" ht="28.5" customHeight="1" thickBot="1">
      <c r="A10" s="311" t="s">
        <v>79</v>
      </c>
      <c r="B10" s="309" t="s">
        <v>128</v>
      </c>
      <c r="C10" s="309" t="s">
        <v>89</v>
      </c>
      <c r="D10" s="309" t="s">
        <v>129</v>
      </c>
      <c r="E10" s="309" t="s">
        <v>408</v>
      </c>
      <c r="F10" s="309" t="s">
        <v>89</v>
      </c>
      <c r="G10" s="339" t="s">
        <v>407</v>
      </c>
    </row>
    <row r="11" spans="1:8" ht="13.5" customHeight="1">
      <c r="A11" s="493" t="s">
        <v>398</v>
      </c>
      <c r="B11" s="494"/>
      <c r="C11" s="495"/>
      <c r="D11" s="94"/>
      <c r="E11" s="313"/>
      <c r="F11" s="95"/>
      <c r="G11" s="97"/>
    </row>
    <row r="12" spans="1:8" ht="14.25" customHeight="1" thickBot="1">
      <c r="A12" s="496"/>
      <c r="B12" s="497"/>
      <c r="C12" s="498"/>
      <c r="D12" s="100"/>
      <c r="E12" s="314"/>
      <c r="F12" s="99"/>
      <c r="G12" s="319"/>
    </row>
    <row r="13" spans="1:8">
      <c r="A13" s="506" t="s">
        <v>104</v>
      </c>
      <c r="B13" s="504">
        <v>1</v>
      </c>
      <c r="C13" s="504" t="s">
        <v>87</v>
      </c>
      <c r="D13" s="94" t="s">
        <v>81</v>
      </c>
      <c r="E13" s="313">
        <v>1</v>
      </c>
      <c r="F13" s="95" t="s">
        <v>87</v>
      </c>
      <c r="G13" s="97"/>
    </row>
    <row r="14" spans="1:8" ht="15.75" customHeight="1" thickBot="1">
      <c r="A14" s="507"/>
      <c r="B14" s="505"/>
      <c r="C14" s="505"/>
      <c r="D14" s="100" t="s">
        <v>384</v>
      </c>
      <c r="E14" s="314">
        <v>1</v>
      </c>
      <c r="F14" s="99" t="s">
        <v>87</v>
      </c>
      <c r="G14" s="319"/>
    </row>
    <row r="15" spans="1:8" ht="13.5" thickBot="1">
      <c r="A15" s="57" t="s">
        <v>105</v>
      </c>
      <c r="B15" s="298">
        <v>1</v>
      </c>
      <c r="C15" s="321" t="s">
        <v>87</v>
      </c>
      <c r="D15" s="320"/>
      <c r="E15" s="310"/>
      <c r="F15" s="96"/>
      <c r="G15" s="340"/>
    </row>
    <row r="16" spans="1:8" ht="13.5" thickBot="1">
      <c r="A16" s="57" t="s">
        <v>106</v>
      </c>
      <c r="B16" s="298">
        <v>1</v>
      </c>
      <c r="C16" s="321" t="s">
        <v>87</v>
      </c>
      <c r="D16" s="322"/>
      <c r="E16" s="298"/>
      <c r="F16" s="93"/>
      <c r="G16" s="321"/>
    </row>
    <row r="17" spans="1:7" ht="16.5" customHeight="1" thickBot="1">
      <c r="A17" s="57" t="s">
        <v>107</v>
      </c>
      <c r="B17" s="298">
        <v>1</v>
      </c>
      <c r="C17" s="93" t="s">
        <v>87</v>
      </c>
      <c r="D17" s="92" t="s">
        <v>82</v>
      </c>
      <c r="E17" s="298">
        <v>1</v>
      </c>
      <c r="F17" s="93" t="s">
        <v>87</v>
      </c>
      <c r="G17" s="321"/>
    </row>
    <row r="18" spans="1:7" ht="13.5" customHeight="1">
      <c r="A18" s="510" t="s">
        <v>108</v>
      </c>
      <c r="B18" s="508">
        <v>1</v>
      </c>
      <c r="C18" s="508" t="s">
        <v>87</v>
      </c>
      <c r="D18" s="94" t="s">
        <v>83</v>
      </c>
      <c r="E18" s="313">
        <v>1</v>
      </c>
      <c r="F18" s="95" t="s">
        <v>87</v>
      </c>
      <c r="G18" s="97"/>
    </row>
    <row r="19" spans="1:7" ht="13.5" thickBot="1">
      <c r="A19" s="511"/>
      <c r="B19" s="509"/>
      <c r="C19" s="509"/>
      <c r="D19" s="100" t="s">
        <v>78</v>
      </c>
      <c r="E19" s="314">
        <v>1</v>
      </c>
      <c r="F19" s="99" t="s">
        <v>87</v>
      </c>
      <c r="G19" s="319"/>
    </row>
    <row r="20" spans="1:7" ht="26.25" thickBot="1">
      <c r="A20" s="324" t="s">
        <v>109</v>
      </c>
      <c r="B20" s="323">
        <v>1</v>
      </c>
      <c r="C20" s="325" t="s">
        <v>87</v>
      </c>
      <c r="D20" s="326" t="s">
        <v>393</v>
      </c>
      <c r="E20" s="298">
        <v>1</v>
      </c>
      <c r="F20" s="298" t="s">
        <v>87</v>
      </c>
      <c r="G20" s="327"/>
    </row>
    <row r="21" spans="1:7" ht="13.5" thickBot="1">
      <c r="A21" s="115" t="s">
        <v>111</v>
      </c>
      <c r="B21" s="312">
        <v>1</v>
      </c>
      <c r="C21" s="93" t="s">
        <v>87</v>
      </c>
      <c r="D21" s="92" t="s">
        <v>84</v>
      </c>
      <c r="E21" s="298">
        <v>1</v>
      </c>
      <c r="F21" s="93" t="s">
        <v>87</v>
      </c>
      <c r="G21" s="321"/>
    </row>
    <row r="22" spans="1:7" ht="13.5" thickBot="1">
      <c r="A22" s="115" t="s">
        <v>110</v>
      </c>
      <c r="B22" s="312">
        <v>1</v>
      </c>
      <c r="C22" s="93" t="s">
        <v>87</v>
      </c>
      <c r="D22" s="92" t="s">
        <v>85</v>
      </c>
      <c r="E22" s="298">
        <v>1</v>
      </c>
      <c r="F22" s="93" t="s">
        <v>87</v>
      </c>
      <c r="G22" s="321"/>
    </row>
    <row r="23" spans="1:7" ht="13.5" thickBot="1">
      <c r="A23" s="500" t="s">
        <v>113</v>
      </c>
      <c r="B23" s="502">
        <v>1</v>
      </c>
      <c r="C23" s="504" t="s">
        <v>87</v>
      </c>
      <c r="D23" s="92"/>
      <c r="E23" s="298"/>
      <c r="F23" s="298"/>
      <c r="G23" s="327"/>
    </row>
    <row r="24" spans="1:7" ht="15.75" customHeight="1" thickBot="1">
      <c r="A24" s="501"/>
      <c r="B24" s="503"/>
      <c r="C24" s="505"/>
      <c r="D24" s="92" t="s">
        <v>395</v>
      </c>
      <c r="E24" s="298"/>
      <c r="F24" s="93" t="s">
        <v>87</v>
      </c>
      <c r="G24" s="327">
        <v>1</v>
      </c>
    </row>
    <row r="25" spans="1:7" ht="13.5" thickBot="1">
      <c r="A25" s="115" t="s">
        <v>112</v>
      </c>
      <c r="B25" s="312">
        <v>1</v>
      </c>
      <c r="C25" s="93" t="s">
        <v>399</v>
      </c>
      <c r="D25" s="92" t="s">
        <v>90</v>
      </c>
      <c r="E25" s="298">
        <v>1</v>
      </c>
      <c r="F25" s="298" t="s">
        <v>399</v>
      </c>
      <c r="G25" s="327"/>
    </row>
    <row r="26" spans="1:7" ht="26.25" customHeight="1" thickBot="1">
      <c r="A26" s="328" t="s">
        <v>114</v>
      </c>
      <c r="B26" s="312">
        <v>1</v>
      </c>
      <c r="C26" s="298" t="s">
        <v>91</v>
      </c>
      <c r="D26" s="299" t="s">
        <v>92</v>
      </c>
      <c r="E26" s="298">
        <v>1</v>
      </c>
      <c r="F26" s="298" t="s">
        <v>91</v>
      </c>
      <c r="G26" s="327"/>
    </row>
    <row r="27" spans="1:7" ht="27.75" customHeight="1" thickBot="1">
      <c r="A27" s="328" t="s">
        <v>115</v>
      </c>
      <c r="B27" s="312">
        <v>1</v>
      </c>
      <c r="C27" s="327" t="s">
        <v>91</v>
      </c>
      <c r="D27" s="322" t="s">
        <v>448</v>
      </c>
      <c r="E27" s="298">
        <v>1</v>
      </c>
      <c r="F27" s="93" t="s">
        <v>91</v>
      </c>
      <c r="G27" s="327"/>
    </row>
    <row r="28" spans="1:7" ht="13.5" thickBot="1">
      <c r="A28" s="500" t="s">
        <v>116</v>
      </c>
      <c r="B28" s="502">
        <v>1</v>
      </c>
      <c r="C28" s="504" t="s">
        <v>91</v>
      </c>
      <c r="D28" s="92" t="s">
        <v>93</v>
      </c>
      <c r="E28" s="298">
        <v>1</v>
      </c>
      <c r="F28" s="93" t="s">
        <v>91</v>
      </c>
      <c r="G28" s="327"/>
    </row>
    <row r="29" spans="1:7" ht="15.75" customHeight="1" thickBot="1">
      <c r="A29" s="501"/>
      <c r="B29" s="503"/>
      <c r="C29" s="505"/>
      <c r="D29" s="92" t="s">
        <v>394</v>
      </c>
      <c r="E29" s="298">
        <v>1</v>
      </c>
      <c r="F29" s="93" t="s">
        <v>91</v>
      </c>
      <c r="G29" s="327"/>
    </row>
    <row r="30" spans="1:7" ht="13.5" thickBot="1">
      <c r="A30" s="115" t="s">
        <v>117</v>
      </c>
      <c r="B30" s="312">
        <v>1</v>
      </c>
      <c r="C30" s="93" t="s">
        <v>91</v>
      </c>
      <c r="D30" s="92" t="s">
        <v>94</v>
      </c>
      <c r="E30" s="298">
        <v>1</v>
      </c>
      <c r="F30" s="298" t="s">
        <v>91</v>
      </c>
      <c r="G30" s="327"/>
    </row>
    <row r="31" spans="1:7" ht="13.5" thickBot="1">
      <c r="A31" s="329" t="s">
        <v>402</v>
      </c>
      <c r="B31" s="330">
        <v>1</v>
      </c>
      <c r="C31" s="331" t="s">
        <v>403</v>
      </c>
      <c r="D31" s="332"/>
      <c r="E31" s="333"/>
      <c r="F31" s="334"/>
      <c r="G31" s="341"/>
    </row>
    <row r="32" spans="1:7" ht="15" customHeight="1">
      <c r="A32" s="484"/>
      <c r="B32" s="485"/>
      <c r="C32" s="486"/>
      <c r="D32" s="335" t="s">
        <v>97</v>
      </c>
      <c r="E32" s="313"/>
      <c r="F32" s="95" t="s">
        <v>87</v>
      </c>
      <c r="G32" s="336">
        <v>6</v>
      </c>
    </row>
    <row r="33" spans="1:7" ht="15" customHeight="1">
      <c r="A33" s="487"/>
      <c r="B33" s="488"/>
      <c r="C33" s="489"/>
      <c r="D33" s="77" t="s">
        <v>96</v>
      </c>
      <c r="E33" s="315"/>
      <c r="F33" s="78" t="s">
        <v>91</v>
      </c>
      <c r="G33" s="337">
        <v>6</v>
      </c>
    </row>
    <row r="34" spans="1:7" ht="15.75" customHeight="1" thickBot="1">
      <c r="A34" s="490"/>
      <c r="B34" s="491"/>
      <c r="C34" s="492"/>
      <c r="D34" s="85" t="s">
        <v>95</v>
      </c>
      <c r="E34" s="316"/>
      <c r="F34" s="99" t="s">
        <v>87</v>
      </c>
      <c r="G34" s="338">
        <v>6</v>
      </c>
    </row>
    <row r="35" spans="1:7">
      <c r="A35" s="101"/>
      <c r="B35" s="101"/>
      <c r="C35" s="101"/>
    </row>
    <row r="36" spans="1:7">
      <c r="B36" s="101"/>
      <c r="C36" s="101"/>
    </row>
    <row r="37" spans="1:7">
      <c r="A37" s="102"/>
      <c r="B37" s="102"/>
      <c r="C37" s="102"/>
    </row>
  </sheetData>
  <mergeCells count="16">
    <mergeCell ref="A32:C34"/>
    <mergeCell ref="A11:C12"/>
    <mergeCell ref="D3:G3"/>
    <mergeCell ref="A28:A29"/>
    <mergeCell ref="B28:B29"/>
    <mergeCell ref="C28:C29"/>
    <mergeCell ref="A13:A14"/>
    <mergeCell ref="B13:B14"/>
    <mergeCell ref="C13:C14"/>
    <mergeCell ref="B18:B19"/>
    <mergeCell ref="C18:C19"/>
    <mergeCell ref="A18:A19"/>
    <mergeCell ref="A3:B3"/>
    <mergeCell ref="A23:A24"/>
    <mergeCell ref="B23:B24"/>
    <mergeCell ref="C23:C24"/>
  </mergeCells>
  <pageMargins left="0.18" right="0.28000000000000003" top="0.49" bottom="0.41" header="0.18" footer="0.2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42"/>
  <sheetViews>
    <sheetView workbookViewId="0">
      <selection activeCell="L20" sqref="L20"/>
    </sheetView>
  </sheetViews>
  <sheetFormatPr defaultRowHeight="12.75"/>
  <cols>
    <col min="1" max="1" width="38.85546875" style="63" customWidth="1"/>
    <col min="2" max="2" width="9.7109375" style="63" customWidth="1"/>
    <col min="3" max="3" width="12.85546875" style="63" customWidth="1"/>
    <col min="4" max="4" width="21.7109375" style="63" customWidth="1"/>
    <col min="5" max="5" width="15.140625" style="63" customWidth="1"/>
    <col min="6" max="6" width="12.7109375" style="63" customWidth="1"/>
    <col min="7" max="7" width="10.5703125" style="63" customWidth="1"/>
    <col min="8" max="16384" width="9.140625" style="63"/>
  </cols>
  <sheetData>
    <row r="1" spans="1:9" ht="18.75">
      <c r="A1" s="54" t="s">
        <v>102</v>
      </c>
      <c r="B1" s="62"/>
      <c r="C1" s="62"/>
    </row>
    <row r="2" spans="1:9" ht="19.5" thickBot="1">
      <c r="A2" s="54"/>
      <c r="B2" s="62"/>
      <c r="C2" s="62"/>
    </row>
    <row r="3" spans="1:9" ht="25.5">
      <c r="B3" s="91" t="s">
        <v>128</v>
      </c>
      <c r="C3" s="76" t="s">
        <v>89</v>
      </c>
      <c r="D3" s="76" t="s">
        <v>129</v>
      </c>
      <c r="E3" s="76" t="s">
        <v>186</v>
      </c>
      <c r="F3" s="76" t="s">
        <v>89</v>
      </c>
      <c r="G3" s="76" t="s">
        <v>187</v>
      </c>
      <c r="H3" s="105"/>
      <c r="I3" s="65" t="s">
        <v>130</v>
      </c>
    </row>
    <row r="4" spans="1:9">
      <c r="A4" s="70" t="s">
        <v>102</v>
      </c>
      <c r="B4" s="78">
        <f>+B18</f>
        <v>13</v>
      </c>
      <c r="C4" s="78"/>
      <c r="D4" s="78"/>
      <c r="E4" s="78">
        <f t="shared" ref="E4:G4" si="0">+E18</f>
        <v>0</v>
      </c>
      <c r="F4" s="78"/>
      <c r="G4" s="78">
        <f t="shared" si="0"/>
        <v>33</v>
      </c>
      <c r="H4" s="70"/>
      <c r="I4" s="70"/>
    </row>
    <row r="5" spans="1:9">
      <c r="A5" s="70" t="s">
        <v>281</v>
      </c>
      <c r="B5" s="78"/>
      <c r="C5" s="78"/>
      <c r="D5" s="78"/>
      <c r="E5" s="78"/>
      <c r="F5" s="78"/>
      <c r="G5" s="78">
        <f t="shared" ref="G5" si="1">+G23</f>
        <v>12</v>
      </c>
      <c r="H5" s="78"/>
      <c r="I5" s="78"/>
    </row>
    <row r="6" spans="1:9">
      <c r="A6" s="225" t="s">
        <v>265</v>
      </c>
      <c r="B6" s="70"/>
      <c r="C6" s="70"/>
      <c r="D6" s="70"/>
      <c r="E6" s="70"/>
      <c r="F6" s="70"/>
      <c r="G6" s="78">
        <f t="shared" ref="G6" si="2">+G42</f>
        <v>6</v>
      </c>
      <c r="H6" s="70"/>
      <c r="I6" s="70"/>
    </row>
    <row r="7" spans="1:9">
      <c r="A7" s="226" t="s">
        <v>0</v>
      </c>
      <c r="B7" s="224">
        <f>SUM(B4:B6)</f>
        <v>13</v>
      </c>
      <c r="C7" s="224"/>
      <c r="D7" s="224"/>
      <c r="E7" s="224">
        <f t="shared" ref="E7:G7" si="3">SUM(E4:E6)</f>
        <v>0</v>
      </c>
      <c r="F7" s="224"/>
      <c r="G7" s="224">
        <f t="shared" si="3"/>
        <v>51</v>
      </c>
      <c r="H7" s="224"/>
      <c r="I7" s="224"/>
    </row>
    <row r="10" spans="1:9" ht="13.5" thickBot="1"/>
    <row r="11" spans="1:9" s="318" customFormat="1" ht="33" customHeight="1">
      <c r="A11" s="395" t="s">
        <v>79</v>
      </c>
      <c r="B11" s="396" t="s">
        <v>128</v>
      </c>
      <c r="C11" s="396" t="s">
        <v>89</v>
      </c>
      <c r="D11" s="396" t="s">
        <v>129</v>
      </c>
      <c r="E11" s="396" t="s">
        <v>186</v>
      </c>
      <c r="F11" s="396" t="s">
        <v>89</v>
      </c>
      <c r="G11" s="396" t="s">
        <v>187</v>
      </c>
      <c r="H11" s="449"/>
      <c r="I11" s="339" t="s">
        <v>130</v>
      </c>
    </row>
    <row r="12" spans="1:9">
      <c r="A12" s="269" t="s">
        <v>118</v>
      </c>
      <c r="B12" s="70">
        <v>13</v>
      </c>
      <c r="C12" s="70" t="s">
        <v>87</v>
      </c>
      <c r="D12" s="70"/>
      <c r="E12" s="70"/>
      <c r="F12" s="70"/>
      <c r="G12" s="78"/>
      <c r="H12" s="70"/>
      <c r="I12" s="71"/>
    </row>
    <row r="13" spans="1:9" ht="14.25" customHeight="1">
      <c r="B13" s="70">
        <v>0</v>
      </c>
      <c r="C13" s="70" t="s">
        <v>87</v>
      </c>
      <c r="D13" s="70" t="s">
        <v>119</v>
      </c>
      <c r="E13" s="78"/>
      <c r="F13" s="70" t="s">
        <v>103</v>
      </c>
      <c r="G13" s="78">
        <v>13</v>
      </c>
      <c r="H13" s="70"/>
      <c r="I13" s="71"/>
    </row>
    <row r="14" spans="1:9" ht="16.5" customHeight="1">
      <c r="A14" s="270"/>
      <c r="B14" s="70"/>
      <c r="C14" s="70"/>
      <c r="D14" s="269" t="s">
        <v>401</v>
      </c>
      <c r="E14" s="70"/>
      <c r="F14" s="70"/>
      <c r="G14" s="78">
        <v>13</v>
      </c>
      <c r="H14" s="70"/>
      <c r="I14" s="71"/>
    </row>
    <row r="15" spans="1:9" ht="16.5" customHeight="1">
      <c r="A15" s="270"/>
      <c r="B15" s="70"/>
      <c r="C15" s="70"/>
      <c r="D15" s="70" t="s">
        <v>435</v>
      </c>
      <c r="E15" s="70"/>
      <c r="F15" s="70"/>
      <c r="G15" s="78">
        <v>7</v>
      </c>
      <c r="H15" s="70"/>
      <c r="I15" s="71"/>
    </row>
    <row r="16" spans="1:9" ht="16.5" customHeight="1">
      <c r="A16" s="270"/>
      <c r="B16" s="70"/>
      <c r="C16" s="70"/>
      <c r="D16" s="70"/>
      <c r="E16" s="70"/>
      <c r="F16" s="70"/>
      <c r="G16" s="78"/>
      <c r="H16" s="70"/>
      <c r="I16" s="71"/>
    </row>
    <row r="17" spans="1:9" ht="24.75" customHeight="1">
      <c r="A17" s="270"/>
      <c r="B17" s="70"/>
      <c r="C17" s="70"/>
      <c r="D17" s="70"/>
      <c r="E17" s="70"/>
      <c r="F17" s="70"/>
      <c r="G17" s="78"/>
      <c r="H17" s="70"/>
      <c r="I17" s="71"/>
    </row>
    <row r="18" spans="1:9" ht="22.5" customHeight="1" thickBot="1">
      <c r="A18" s="271" t="s">
        <v>2</v>
      </c>
      <c r="B18" s="272">
        <f>SUM(B12:B17)</f>
        <v>13</v>
      </c>
      <c r="C18" s="272"/>
      <c r="D18" s="272"/>
      <c r="E18" s="272">
        <f>SUM(E12:E17)</f>
        <v>0</v>
      </c>
      <c r="F18" s="272"/>
      <c r="G18" s="272">
        <f>SUM(G12:G17)</f>
        <v>33</v>
      </c>
      <c r="H18" s="273"/>
      <c r="I18" s="274"/>
    </row>
    <row r="19" spans="1:9" ht="12.75" customHeight="1">
      <c r="A19" s="64"/>
      <c r="B19" s="223"/>
      <c r="C19" s="223"/>
      <c r="D19" s="82"/>
      <c r="E19" s="223"/>
      <c r="F19" s="82"/>
      <c r="G19" s="223"/>
      <c r="H19" s="64"/>
      <c r="I19" s="64"/>
    </row>
    <row r="20" spans="1:9" ht="16.5" customHeight="1" thickBot="1">
      <c r="A20" s="64"/>
      <c r="B20" s="223"/>
      <c r="C20" s="223"/>
      <c r="D20" s="82"/>
      <c r="E20" s="223"/>
      <c r="F20" s="82"/>
      <c r="G20" s="223"/>
      <c r="H20" s="64"/>
      <c r="I20" s="64"/>
    </row>
    <row r="21" spans="1:9" s="318" customFormat="1" ht="26.25" customHeight="1">
      <c r="A21" s="395" t="s">
        <v>79</v>
      </c>
      <c r="B21" s="396" t="s">
        <v>128</v>
      </c>
      <c r="C21" s="396" t="s">
        <v>89</v>
      </c>
      <c r="D21" s="396" t="s">
        <v>129</v>
      </c>
      <c r="E21" s="396" t="s">
        <v>186</v>
      </c>
      <c r="F21" s="396" t="s">
        <v>89</v>
      </c>
      <c r="G21" s="396" t="s">
        <v>187</v>
      </c>
      <c r="H21" s="449"/>
      <c r="I21" s="339" t="s">
        <v>130</v>
      </c>
    </row>
    <row r="22" spans="1:9" ht="24.75" customHeight="1">
      <c r="A22" s="77"/>
      <c r="B22" s="107"/>
      <c r="C22" s="107"/>
      <c r="D22" s="109" t="s">
        <v>120</v>
      </c>
      <c r="E22" s="109"/>
      <c r="F22" s="109" t="s">
        <v>87</v>
      </c>
      <c r="G22" s="78">
        <v>12</v>
      </c>
      <c r="H22" s="70"/>
      <c r="I22" s="71"/>
    </row>
    <row r="23" spans="1:9" ht="13.5" thickBot="1">
      <c r="A23" s="85" t="s">
        <v>2</v>
      </c>
      <c r="B23" s="272">
        <f>+B22</f>
        <v>0</v>
      </c>
      <c r="C23" s="272">
        <f t="shared" ref="C23:G23" si="4">+C22</f>
        <v>0</v>
      </c>
      <c r="D23" s="272"/>
      <c r="E23" s="272"/>
      <c r="F23" s="272"/>
      <c r="G23" s="272">
        <f t="shared" si="4"/>
        <v>12</v>
      </c>
      <c r="H23" s="273"/>
      <c r="I23" s="274"/>
    </row>
    <row r="33" spans="1:9" ht="13.5" thickBot="1">
      <c r="B33" s="101"/>
      <c r="C33" s="101"/>
    </row>
    <row r="34" spans="1:9">
      <c r="A34" s="116" t="s">
        <v>265</v>
      </c>
      <c r="B34" s="117"/>
      <c r="C34" s="117"/>
      <c r="D34" s="117"/>
      <c r="E34" s="117"/>
      <c r="F34" s="117"/>
      <c r="G34" s="117"/>
      <c r="H34" s="117"/>
      <c r="I34" s="118"/>
    </row>
    <row r="35" spans="1:9" ht="25.5">
      <c r="A35" s="119" t="s">
        <v>79</v>
      </c>
      <c r="B35" s="120" t="s">
        <v>189</v>
      </c>
      <c r="C35" s="121" t="s">
        <v>89</v>
      </c>
      <c r="D35" s="122" t="s">
        <v>129</v>
      </c>
      <c r="E35" s="122" t="s">
        <v>186</v>
      </c>
      <c r="F35" s="122" t="s">
        <v>89</v>
      </c>
      <c r="G35" s="122" t="s">
        <v>187</v>
      </c>
      <c r="H35" s="122" t="s">
        <v>232</v>
      </c>
      <c r="I35" s="123" t="s">
        <v>130</v>
      </c>
    </row>
    <row r="36" spans="1:9" ht="25.5">
      <c r="A36" s="124" t="s">
        <v>265</v>
      </c>
      <c r="B36" s="120"/>
      <c r="C36" s="122"/>
      <c r="D36" s="124" t="s">
        <v>267</v>
      </c>
      <c r="E36" s="120"/>
      <c r="F36" s="120"/>
      <c r="G36" s="120">
        <v>1</v>
      </c>
      <c r="H36" s="122"/>
      <c r="I36" s="123"/>
    </row>
    <row r="37" spans="1:9" ht="25.5">
      <c r="A37" s="124"/>
      <c r="B37" s="120"/>
      <c r="C37" s="122"/>
      <c r="D37" s="124" t="s">
        <v>268</v>
      </c>
      <c r="E37" s="120"/>
      <c r="F37" s="120"/>
      <c r="G37" s="120">
        <v>1</v>
      </c>
      <c r="H37" s="122"/>
      <c r="I37" s="123"/>
    </row>
    <row r="38" spans="1:9" ht="25.5">
      <c r="A38" s="124"/>
      <c r="B38" s="120"/>
      <c r="C38" s="122"/>
      <c r="D38" s="124" t="s">
        <v>269</v>
      </c>
      <c r="E38" s="120"/>
      <c r="F38" s="120"/>
      <c r="G38" s="120">
        <v>1</v>
      </c>
      <c r="H38" s="122"/>
      <c r="I38" s="123"/>
    </row>
    <row r="39" spans="1:9" ht="25.5">
      <c r="A39" s="124"/>
      <c r="B39" s="120"/>
      <c r="C39" s="122"/>
      <c r="D39" s="124" t="s">
        <v>270</v>
      </c>
      <c r="E39" s="120"/>
      <c r="F39" s="120"/>
      <c r="G39" s="120">
        <v>1</v>
      </c>
      <c r="H39" s="122"/>
      <c r="I39" s="123"/>
    </row>
    <row r="40" spans="1:9" ht="25.5">
      <c r="A40" s="124"/>
      <c r="B40" s="120"/>
      <c r="C40" s="122"/>
      <c r="D40" s="124" t="s">
        <v>271</v>
      </c>
      <c r="E40" s="120"/>
      <c r="F40" s="120"/>
      <c r="G40" s="120">
        <v>1</v>
      </c>
      <c r="H40" s="122"/>
      <c r="I40" s="123"/>
    </row>
    <row r="41" spans="1:9" ht="25.5">
      <c r="A41" s="124"/>
      <c r="B41" s="120"/>
      <c r="C41" s="122"/>
      <c r="D41" s="124" t="s">
        <v>272</v>
      </c>
      <c r="E41" s="120"/>
      <c r="F41" s="120"/>
      <c r="G41" s="120">
        <v>1</v>
      </c>
      <c r="H41" s="122"/>
      <c r="I41" s="123"/>
    </row>
    <row r="42" spans="1:9" ht="13.5" thickBot="1">
      <c r="A42" s="140" t="s">
        <v>0</v>
      </c>
      <c r="B42" s="141">
        <f>SUM(B36:B41)</f>
        <v>0</v>
      </c>
      <c r="C42" s="142"/>
      <c r="D42" s="129"/>
      <c r="E42" s="128">
        <f>SUM(E36:E41)</f>
        <v>0</v>
      </c>
      <c r="F42" s="128"/>
      <c r="G42" s="128">
        <f>SUM(G36:G41)</f>
        <v>6</v>
      </c>
      <c r="H42" s="129"/>
      <c r="I42" s="139"/>
    </row>
  </sheetData>
  <pageMargins left="0.23622047244094491" right="0.27559055118110237" top="0.43307086614173229" bottom="0.57999999999999996" header="0.23622047244094491" footer="0.31496062992125984"/>
  <pageSetup paperSize="9" orientation="landscape" r:id="rId1"/>
  <headerFooter>
    <oddFooter>Pagina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G138"/>
  <sheetViews>
    <sheetView workbookViewId="0">
      <selection activeCell="J139" sqref="J139"/>
    </sheetView>
  </sheetViews>
  <sheetFormatPr defaultRowHeight="12.75"/>
  <cols>
    <col min="1" max="1" width="44.7109375" style="63" customWidth="1"/>
    <col min="2" max="2" width="8" style="63" customWidth="1"/>
    <col min="3" max="3" width="8.140625" style="63" customWidth="1"/>
    <col min="4" max="4" width="34.5703125" style="63" customWidth="1"/>
    <col min="5" max="5" width="8.7109375" style="63" customWidth="1"/>
    <col min="6" max="6" width="9.140625" style="63" customWidth="1"/>
    <col min="7" max="7" width="26.28515625" style="63" customWidth="1"/>
    <col min="8" max="16384" width="9.140625" style="63"/>
  </cols>
  <sheetData>
    <row r="1" spans="1:7" ht="18.75">
      <c r="A1" s="58" t="s">
        <v>282</v>
      </c>
      <c r="B1" s="58"/>
      <c r="C1" s="62"/>
    </row>
    <row r="2" spans="1:7">
      <c r="A2" s="64"/>
      <c r="B2" s="64"/>
      <c r="D2" s="63" t="s">
        <v>158</v>
      </c>
    </row>
    <row r="3" spans="1:7" ht="38.25">
      <c r="A3" s="70"/>
      <c r="B3" s="387" t="s">
        <v>444</v>
      </c>
      <c r="C3" s="65" t="s">
        <v>445</v>
      </c>
      <c r="D3" s="65" t="s">
        <v>129</v>
      </c>
      <c r="E3" s="65" t="s">
        <v>186</v>
      </c>
      <c r="F3" s="65" t="s">
        <v>187</v>
      </c>
      <c r="G3" s="65" t="s">
        <v>302</v>
      </c>
    </row>
    <row r="4" spans="1:7" ht="30">
      <c r="A4" s="53" t="s">
        <v>416</v>
      </c>
      <c r="B4" s="388">
        <f>260/22</f>
        <v>11.818181818181818</v>
      </c>
      <c r="C4" s="78">
        <v>11</v>
      </c>
      <c r="D4" s="78"/>
      <c r="E4" s="78">
        <v>5</v>
      </c>
      <c r="F4" s="78">
        <v>5</v>
      </c>
      <c r="G4" s="78"/>
    </row>
    <row r="5" spans="1:7" ht="30">
      <c r="A5" s="53" t="s">
        <v>417</v>
      </c>
      <c r="B5" s="389">
        <f>204/22</f>
        <v>9.2727272727272734</v>
      </c>
      <c r="C5" s="98">
        <f>+C51</f>
        <v>10</v>
      </c>
      <c r="D5" s="98"/>
      <c r="E5" s="98">
        <f t="shared" ref="E5:F5" si="0">+E51</f>
        <v>4</v>
      </c>
      <c r="F5" s="98">
        <f t="shared" si="0"/>
        <v>5</v>
      </c>
      <c r="G5" s="98"/>
    </row>
    <row r="6" spans="1:7" ht="30">
      <c r="A6" s="53" t="s">
        <v>418</v>
      </c>
      <c r="B6" s="389">
        <f>314/22</f>
        <v>14.272727272727273</v>
      </c>
      <c r="C6" s="98">
        <f>+C98</f>
        <v>17</v>
      </c>
      <c r="D6" s="98"/>
      <c r="E6" s="98">
        <f>+E98</f>
        <v>6</v>
      </c>
      <c r="F6" s="98">
        <f>+F98</f>
        <v>2</v>
      </c>
      <c r="G6" s="98"/>
    </row>
    <row r="7" spans="1:7" ht="30">
      <c r="A7" s="53" t="s">
        <v>419</v>
      </c>
      <c r="B7" s="388">
        <f>249/22</f>
        <v>11.318181818181818</v>
      </c>
      <c r="C7" s="78">
        <f>+C138</f>
        <v>14</v>
      </c>
      <c r="D7" s="78"/>
      <c r="E7" s="78">
        <f t="shared" ref="E7:F7" si="1">+E138</f>
        <v>17</v>
      </c>
      <c r="F7" s="78">
        <f t="shared" si="1"/>
        <v>4</v>
      </c>
      <c r="G7" s="78"/>
    </row>
    <row r="8" spans="1:7" ht="13.5" thickBot="1">
      <c r="A8" s="72" t="s">
        <v>420</v>
      </c>
      <c r="B8" s="390">
        <f>SUM(B4:B7)</f>
        <v>46.681818181818187</v>
      </c>
      <c r="C8" s="79">
        <f>SUM(C4:C7)</f>
        <v>52</v>
      </c>
      <c r="D8" s="79"/>
      <c r="E8" s="79">
        <f>SUM(E4:E7)</f>
        <v>32</v>
      </c>
      <c r="F8" s="79">
        <f>SUM(F4:F7)</f>
        <v>16</v>
      </c>
      <c r="G8" s="79"/>
    </row>
    <row r="9" spans="1:7">
      <c r="C9" s="64"/>
      <c r="D9" s="64"/>
      <c r="E9" s="64"/>
      <c r="F9" s="64"/>
      <c r="G9" s="64"/>
    </row>
    <row r="10" spans="1:7" ht="15" customHeight="1">
      <c r="A10" s="231" t="s">
        <v>315</v>
      </c>
      <c r="B10" s="231"/>
      <c r="C10" s="64"/>
    </row>
    <row r="11" spans="1:7" ht="25.5">
      <c r="A11" s="70" t="s">
        <v>79</v>
      </c>
      <c r="B11" s="70"/>
      <c r="C11" s="70" t="s">
        <v>128</v>
      </c>
      <c r="D11" s="70" t="s">
        <v>129</v>
      </c>
      <c r="E11" s="70" t="s">
        <v>186</v>
      </c>
      <c r="F11" s="70" t="s">
        <v>187</v>
      </c>
      <c r="G11" s="65" t="s">
        <v>302</v>
      </c>
    </row>
    <row r="12" spans="1:7">
      <c r="A12" s="233" t="s">
        <v>311</v>
      </c>
      <c r="B12" s="233"/>
      <c r="C12" s="70"/>
      <c r="D12" s="70"/>
      <c r="E12" s="70"/>
      <c r="F12" s="70"/>
      <c r="G12" s="65"/>
    </row>
    <row r="13" spans="1:7">
      <c r="A13" s="70" t="s">
        <v>287</v>
      </c>
      <c r="B13" s="70"/>
      <c r="C13" s="78">
        <v>1</v>
      </c>
      <c r="D13" s="70" t="s">
        <v>298</v>
      </c>
      <c r="E13" s="78">
        <v>1</v>
      </c>
      <c r="F13" s="78"/>
      <c r="G13" s="70"/>
    </row>
    <row r="14" spans="1:7">
      <c r="A14" s="70" t="s">
        <v>288</v>
      </c>
      <c r="B14" s="70"/>
      <c r="C14" s="78">
        <v>1</v>
      </c>
      <c r="D14" s="70" t="s">
        <v>299</v>
      </c>
      <c r="E14" s="78">
        <v>1</v>
      </c>
      <c r="F14" s="78"/>
      <c r="G14" s="70"/>
    </row>
    <row r="15" spans="1:7">
      <c r="A15" s="70" t="s">
        <v>289</v>
      </c>
      <c r="B15" s="70"/>
      <c r="C15" s="78">
        <v>1</v>
      </c>
      <c r="D15" s="70" t="s">
        <v>300</v>
      </c>
      <c r="E15" s="78">
        <v>1</v>
      </c>
      <c r="F15" s="78"/>
      <c r="G15" s="70" t="s">
        <v>305</v>
      </c>
    </row>
    <row r="16" spans="1:7">
      <c r="A16" s="70" t="s">
        <v>290</v>
      </c>
      <c r="B16" s="70"/>
      <c r="C16" s="78">
        <v>1</v>
      </c>
      <c r="D16" s="70" t="s">
        <v>301</v>
      </c>
      <c r="E16" s="78"/>
      <c r="F16" s="78">
        <v>1</v>
      </c>
      <c r="G16" s="70"/>
    </row>
    <row r="17" spans="1:7">
      <c r="A17" s="70" t="s">
        <v>291</v>
      </c>
      <c r="B17" s="70"/>
      <c r="C17" s="78">
        <v>1</v>
      </c>
      <c r="D17" s="70"/>
      <c r="E17" s="78"/>
      <c r="F17" s="78"/>
      <c r="G17" s="70"/>
    </row>
    <row r="18" spans="1:7">
      <c r="A18" s="70" t="s">
        <v>292</v>
      </c>
      <c r="B18" s="70"/>
      <c r="C18" s="78">
        <v>1</v>
      </c>
      <c r="D18" s="70"/>
      <c r="E18" s="78"/>
      <c r="F18" s="78"/>
      <c r="G18" s="70"/>
    </row>
    <row r="19" spans="1:7">
      <c r="A19" s="70" t="s">
        <v>293</v>
      </c>
      <c r="B19" s="70"/>
      <c r="C19" s="78">
        <v>1</v>
      </c>
      <c r="D19" s="70"/>
      <c r="E19" s="78"/>
      <c r="F19" s="78"/>
      <c r="G19" s="70"/>
    </row>
    <row r="20" spans="1:7" ht="25.5">
      <c r="A20" s="122" t="s">
        <v>436</v>
      </c>
      <c r="B20" s="122"/>
      <c r="C20" s="132">
        <v>1</v>
      </c>
      <c r="D20" s="70"/>
      <c r="E20" s="78"/>
      <c r="F20" s="78"/>
      <c r="G20" s="70"/>
    </row>
    <row r="21" spans="1:7">
      <c r="A21" s="107" t="s">
        <v>312</v>
      </c>
      <c r="B21" s="107"/>
      <c r="C21" s="78"/>
      <c r="D21" s="70"/>
      <c r="E21" s="78"/>
      <c r="F21" s="78"/>
      <c r="G21" s="70"/>
    </row>
    <row r="22" spans="1:7" ht="25.5">
      <c r="A22" s="70" t="s">
        <v>286</v>
      </c>
      <c r="B22" s="70"/>
      <c r="C22" s="78">
        <v>1</v>
      </c>
      <c r="D22" s="70" t="s">
        <v>306</v>
      </c>
      <c r="E22" s="78">
        <v>1</v>
      </c>
      <c r="F22" s="78"/>
      <c r="G22" s="70" t="s">
        <v>303</v>
      </c>
    </row>
    <row r="23" spans="1:7">
      <c r="A23" s="70"/>
      <c r="B23" s="70"/>
      <c r="C23" s="78"/>
      <c r="D23" s="70" t="s">
        <v>307</v>
      </c>
      <c r="E23" s="78"/>
      <c r="F23" s="78">
        <v>1</v>
      </c>
      <c r="G23" s="70" t="s">
        <v>304</v>
      </c>
    </row>
    <row r="24" spans="1:7">
      <c r="A24" s="70"/>
      <c r="B24" s="70"/>
      <c r="C24" s="78"/>
      <c r="D24" s="70" t="s">
        <v>308</v>
      </c>
      <c r="E24" s="78"/>
      <c r="F24" s="78">
        <v>1</v>
      </c>
      <c r="G24" s="70"/>
    </row>
    <row r="25" spans="1:7">
      <c r="A25" s="70"/>
      <c r="B25" s="70"/>
      <c r="C25" s="78"/>
      <c r="D25" s="70" t="s">
        <v>309</v>
      </c>
      <c r="E25" s="78"/>
      <c r="F25" s="78">
        <v>1</v>
      </c>
      <c r="G25" s="70"/>
    </row>
    <row r="26" spans="1:7" ht="25.5">
      <c r="A26" s="106" t="s">
        <v>313</v>
      </c>
      <c r="B26" s="106"/>
      <c r="C26" s="78"/>
      <c r="D26" s="70"/>
      <c r="E26" s="78"/>
      <c r="F26" s="78"/>
      <c r="G26" s="70"/>
    </row>
    <row r="27" spans="1:7">
      <c r="A27" s="70" t="s">
        <v>294</v>
      </c>
      <c r="B27" s="70"/>
      <c r="C27" s="78">
        <v>1</v>
      </c>
      <c r="D27" s="70" t="s">
        <v>297</v>
      </c>
      <c r="E27" s="78">
        <v>1</v>
      </c>
      <c r="F27" s="78"/>
      <c r="G27" s="70" t="s">
        <v>305</v>
      </c>
    </row>
    <row r="28" spans="1:7">
      <c r="A28" s="70" t="s">
        <v>295</v>
      </c>
      <c r="B28" s="70"/>
      <c r="C28" s="78">
        <v>1</v>
      </c>
      <c r="D28" s="70" t="s">
        <v>310</v>
      </c>
      <c r="E28" s="78"/>
      <c r="F28" s="78">
        <v>1</v>
      </c>
      <c r="G28" s="70"/>
    </row>
    <row r="29" spans="1:7" ht="15">
      <c r="A29" s="70" t="s">
        <v>296</v>
      </c>
      <c r="B29" s="70"/>
      <c r="C29" s="78">
        <v>1</v>
      </c>
      <c r="D29" s="70" t="s">
        <v>450</v>
      </c>
      <c r="E29" s="78">
        <v>1</v>
      </c>
      <c r="F29" s="78"/>
      <c r="G29" s="70"/>
    </row>
    <row r="30" spans="1:7">
      <c r="A30" s="108" t="s">
        <v>314</v>
      </c>
      <c r="B30" s="108"/>
      <c r="C30" s="107">
        <f>SUM(C13:C29)</f>
        <v>12</v>
      </c>
      <c r="D30" s="107"/>
      <c r="E30" s="107">
        <f>SUM(E13:E29)</f>
        <v>6</v>
      </c>
      <c r="F30" s="107">
        <f>SUM(F13:F29)</f>
        <v>5</v>
      </c>
      <c r="G30" s="107"/>
    </row>
    <row r="31" spans="1:7">
      <c r="A31" s="64"/>
      <c r="B31" s="64"/>
      <c r="C31" s="64"/>
    </row>
    <row r="32" spans="1:7">
      <c r="A32" s="64"/>
      <c r="B32" s="64"/>
      <c r="C32" s="64"/>
    </row>
    <row r="33" spans="1:7" ht="15" customHeight="1">
      <c r="A33" s="231" t="s">
        <v>316</v>
      </c>
      <c r="B33" s="231"/>
      <c r="C33" s="64"/>
    </row>
    <row r="34" spans="1:7" ht="25.5">
      <c r="A34" s="70" t="s">
        <v>79</v>
      </c>
      <c r="B34" s="70"/>
      <c r="C34" s="70" t="s">
        <v>128</v>
      </c>
      <c r="D34" s="70" t="s">
        <v>129</v>
      </c>
      <c r="E34" s="70" t="s">
        <v>186</v>
      </c>
      <c r="F34" s="70" t="s">
        <v>187</v>
      </c>
      <c r="G34" s="65" t="s">
        <v>302</v>
      </c>
    </row>
    <row r="35" spans="1:7">
      <c r="A35" s="106" t="s">
        <v>317</v>
      </c>
      <c r="B35" s="106"/>
      <c r="C35" s="106"/>
      <c r="D35" s="106"/>
      <c r="E35" s="106"/>
      <c r="F35" s="106"/>
      <c r="G35" s="106"/>
    </row>
    <row r="36" spans="1:7">
      <c r="A36" s="234" t="s">
        <v>319</v>
      </c>
      <c r="B36" s="234"/>
      <c r="C36" s="78">
        <v>1</v>
      </c>
      <c r="D36" s="234" t="s">
        <v>324</v>
      </c>
      <c r="E36" s="78">
        <v>1</v>
      </c>
      <c r="F36" s="78"/>
      <c r="G36" s="70"/>
    </row>
    <row r="37" spans="1:7">
      <c r="A37" s="234" t="s">
        <v>288</v>
      </c>
      <c r="B37" s="234"/>
      <c r="C37" s="78">
        <v>1</v>
      </c>
      <c r="D37" s="70" t="s">
        <v>301</v>
      </c>
      <c r="E37" s="78"/>
      <c r="F37" s="78">
        <v>1</v>
      </c>
      <c r="G37" s="70"/>
    </row>
    <row r="38" spans="1:7">
      <c r="A38" s="234" t="s">
        <v>289</v>
      </c>
      <c r="B38" s="234"/>
      <c r="C38" s="78">
        <v>1</v>
      </c>
      <c r="D38" s="234" t="s">
        <v>326</v>
      </c>
      <c r="E38" s="78"/>
      <c r="F38" s="78">
        <v>1</v>
      </c>
      <c r="G38" s="70"/>
    </row>
    <row r="39" spans="1:7">
      <c r="A39" s="234" t="s">
        <v>290</v>
      </c>
      <c r="B39" s="234"/>
      <c r="C39" s="78">
        <v>1</v>
      </c>
      <c r="D39" s="70"/>
      <c r="E39" s="70"/>
      <c r="F39" s="70"/>
      <c r="G39" s="70"/>
    </row>
    <row r="40" spans="1:7">
      <c r="A40" s="234" t="s">
        <v>291</v>
      </c>
      <c r="B40" s="234"/>
      <c r="C40" s="78">
        <v>1</v>
      </c>
      <c r="D40" s="234"/>
      <c r="E40" s="78"/>
      <c r="F40" s="78"/>
      <c r="G40" s="70"/>
    </row>
    <row r="41" spans="1:7">
      <c r="A41" s="235"/>
      <c r="B41" s="235"/>
      <c r="C41" s="78"/>
      <c r="D41" s="234"/>
      <c r="E41" s="78"/>
      <c r="F41" s="78"/>
      <c r="G41" s="70"/>
    </row>
    <row r="42" spans="1:7">
      <c r="A42" s="232" t="s">
        <v>318</v>
      </c>
      <c r="B42" s="232"/>
      <c r="C42" s="70"/>
      <c r="D42" s="70"/>
      <c r="E42" s="70"/>
      <c r="F42" s="70"/>
      <c r="G42" s="70"/>
    </row>
    <row r="43" spans="1:7">
      <c r="A43" s="234" t="s">
        <v>320</v>
      </c>
      <c r="B43" s="234"/>
      <c r="C43" s="78">
        <v>1</v>
      </c>
      <c r="D43" s="234" t="s">
        <v>298</v>
      </c>
      <c r="E43" s="78">
        <v>1</v>
      </c>
      <c r="F43" s="78"/>
      <c r="G43" s="70"/>
    </row>
    <row r="44" spans="1:7">
      <c r="A44" s="234" t="s">
        <v>293</v>
      </c>
      <c r="B44" s="234"/>
      <c r="C44" s="78">
        <v>1</v>
      </c>
      <c r="D44" s="234" t="s">
        <v>327</v>
      </c>
      <c r="E44" s="78"/>
      <c r="F44" s="78">
        <v>1</v>
      </c>
      <c r="G44" s="70"/>
    </row>
    <row r="45" spans="1:7">
      <c r="A45" s="234" t="s">
        <v>285</v>
      </c>
      <c r="B45" s="234"/>
      <c r="C45" s="78"/>
      <c r="D45" s="234" t="s">
        <v>328</v>
      </c>
      <c r="E45" s="78"/>
      <c r="F45" s="78">
        <v>1</v>
      </c>
      <c r="G45" s="70"/>
    </row>
    <row r="46" spans="1:7">
      <c r="A46" s="70"/>
      <c r="B46" s="70"/>
      <c r="C46" s="78"/>
      <c r="D46" s="234" t="s">
        <v>326</v>
      </c>
      <c r="E46" s="78"/>
      <c r="F46" s="78">
        <v>1</v>
      </c>
      <c r="G46" s="70"/>
    </row>
    <row r="47" spans="1:7" ht="25.5" customHeight="1">
      <c r="A47" s="106" t="s">
        <v>321</v>
      </c>
      <c r="B47" s="106"/>
      <c r="C47" s="70"/>
      <c r="D47" s="70"/>
      <c r="E47" s="70"/>
      <c r="F47" s="70"/>
      <c r="G47" s="70"/>
    </row>
    <row r="48" spans="1:7">
      <c r="A48" s="70" t="s">
        <v>322</v>
      </c>
      <c r="B48" s="70"/>
      <c r="C48" s="78">
        <v>1</v>
      </c>
      <c r="D48" s="234" t="s">
        <v>325</v>
      </c>
      <c r="E48" s="78">
        <v>1</v>
      </c>
      <c r="F48" s="78"/>
      <c r="G48" s="70" t="s">
        <v>305</v>
      </c>
    </row>
    <row r="49" spans="1:7" ht="25.5">
      <c r="A49" s="122" t="s">
        <v>323</v>
      </c>
      <c r="B49" s="122"/>
      <c r="C49" s="78">
        <v>1</v>
      </c>
      <c r="D49" s="234" t="s">
        <v>449</v>
      </c>
      <c r="E49" s="78">
        <v>1</v>
      </c>
      <c r="F49" s="78"/>
      <c r="G49" s="70"/>
    </row>
    <row r="50" spans="1:7">
      <c r="A50" s="70" t="s">
        <v>296</v>
      </c>
      <c r="B50" s="70"/>
      <c r="C50" s="78">
        <v>1</v>
      </c>
      <c r="D50" s="70"/>
      <c r="E50" s="78"/>
      <c r="F50" s="78"/>
      <c r="G50" s="70"/>
    </row>
    <row r="51" spans="1:7">
      <c r="A51" s="107" t="s">
        <v>406</v>
      </c>
      <c r="B51" s="107"/>
      <c r="C51" s="107">
        <f>SUM(C36:C50)</f>
        <v>10</v>
      </c>
      <c r="D51" s="107"/>
      <c r="E51" s="107">
        <f>SUM(E36:E50)</f>
        <v>4</v>
      </c>
      <c r="F51" s="107">
        <f>SUM(F36:F50)</f>
        <v>5</v>
      </c>
      <c r="G51" s="107"/>
    </row>
    <row r="70" spans="1:7" ht="15" customHeight="1">
      <c r="A70" s="231" t="s">
        <v>339</v>
      </c>
      <c r="B70" s="231"/>
      <c r="C70" s="64"/>
    </row>
    <row r="71" spans="1:7" ht="25.5">
      <c r="A71" s="70" t="s">
        <v>79</v>
      </c>
      <c r="B71" s="70"/>
      <c r="C71" s="70" t="s">
        <v>128</v>
      </c>
      <c r="D71" s="70" t="s">
        <v>129</v>
      </c>
      <c r="E71" s="70" t="s">
        <v>186</v>
      </c>
      <c r="F71" s="70" t="s">
        <v>187</v>
      </c>
      <c r="G71" s="65" t="s">
        <v>302</v>
      </c>
    </row>
    <row r="72" spans="1:7">
      <c r="A72" s="106" t="s">
        <v>329</v>
      </c>
      <c r="B72" s="106"/>
      <c r="C72" s="106"/>
      <c r="D72" s="106"/>
      <c r="E72" s="106"/>
      <c r="F72" s="106"/>
      <c r="G72" s="106"/>
    </row>
    <row r="73" spans="1:7">
      <c r="A73" s="234" t="s">
        <v>319</v>
      </c>
      <c r="B73" s="234"/>
      <c r="C73" s="78">
        <v>1</v>
      </c>
      <c r="D73" s="234"/>
      <c r="E73" s="78"/>
      <c r="F73" s="78"/>
      <c r="G73" s="70"/>
    </row>
    <row r="74" spans="1:7">
      <c r="A74" s="234" t="s">
        <v>288</v>
      </c>
      <c r="B74" s="234"/>
      <c r="C74" s="78">
        <v>1</v>
      </c>
      <c r="D74" s="70"/>
      <c r="E74" s="78"/>
      <c r="F74" s="78"/>
      <c r="G74" s="70"/>
    </row>
    <row r="75" spans="1:7">
      <c r="A75" s="63" t="s">
        <v>330</v>
      </c>
      <c r="C75" s="78">
        <v>1</v>
      </c>
      <c r="D75" s="234"/>
      <c r="E75" s="78"/>
      <c r="F75" s="78"/>
      <c r="G75" s="70"/>
    </row>
    <row r="76" spans="1:7">
      <c r="A76" s="234" t="s">
        <v>331</v>
      </c>
      <c r="B76" s="234"/>
      <c r="C76" s="78">
        <v>1</v>
      </c>
      <c r="D76" s="70"/>
      <c r="E76" s="70"/>
      <c r="F76" s="70"/>
      <c r="G76" s="70"/>
    </row>
    <row r="77" spans="1:7">
      <c r="A77" s="234" t="s">
        <v>332</v>
      </c>
      <c r="B77" s="234"/>
      <c r="C77" s="78">
        <v>1</v>
      </c>
      <c r="D77" s="234"/>
      <c r="E77" s="78"/>
      <c r="F77" s="78"/>
      <c r="G77" s="70"/>
    </row>
    <row r="78" spans="1:7">
      <c r="A78" s="234" t="s">
        <v>290</v>
      </c>
      <c r="B78" s="234"/>
      <c r="C78" s="78">
        <v>1</v>
      </c>
      <c r="D78" s="234"/>
      <c r="E78" s="78"/>
      <c r="F78" s="78"/>
      <c r="G78" s="70"/>
    </row>
    <row r="79" spans="1:7">
      <c r="A79" s="234" t="s">
        <v>320</v>
      </c>
      <c r="B79" s="234"/>
      <c r="C79" s="78">
        <v>1</v>
      </c>
      <c r="D79" s="234"/>
      <c r="E79" s="78"/>
      <c r="F79" s="78"/>
      <c r="G79" s="70"/>
    </row>
    <row r="80" spans="1:7">
      <c r="A80" s="234" t="s">
        <v>293</v>
      </c>
      <c r="B80" s="234"/>
      <c r="C80" s="78">
        <v>1</v>
      </c>
      <c r="D80" s="234"/>
      <c r="E80" s="78"/>
      <c r="F80" s="78"/>
      <c r="G80" s="70"/>
    </row>
    <row r="81" spans="1:7">
      <c r="A81" s="235" t="s">
        <v>333</v>
      </c>
      <c r="B81" s="235"/>
      <c r="C81" s="78">
        <v>1</v>
      </c>
      <c r="D81" s="234"/>
      <c r="E81" s="78"/>
      <c r="F81" s="78"/>
      <c r="G81" s="70"/>
    </row>
    <row r="82" spans="1:7">
      <c r="A82" s="235" t="s">
        <v>334</v>
      </c>
      <c r="B82" s="235"/>
      <c r="C82" s="78">
        <v>1</v>
      </c>
      <c r="D82" s="234"/>
      <c r="E82" s="78"/>
      <c r="F82" s="78"/>
      <c r="G82" s="70"/>
    </row>
    <row r="83" spans="1:7">
      <c r="A83" s="235" t="s">
        <v>335</v>
      </c>
      <c r="B83" s="235"/>
      <c r="C83" s="78">
        <v>1</v>
      </c>
      <c r="D83" s="234"/>
      <c r="E83" s="78"/>
      <c r="F83" s="78"/>
      <c r="G83" s="70"/>
    </row>
    <row r="84" spans="1:7">
      <c r="A84" s="235" t="s">
        <v>336</v>
      </c>
      <c r="B84" s="235"/>
      <c r="C84" s="78">
        <v>1</v>
      </c>
      <c r="D84" s="234"/>
      <c r="E84" s="78"/>
      <c r="F84" s="78"/>
      <c r="G84" s="70"/>
    </row>
    <row r="85" spans="1:7">
      <c r="A85" s="235" t="s">
        <v>337</v>
      </c>
      <c r="B85" s="235"/>
      <c r="C85" s="78">
        <v>1</v>
      </c>
      <c r="D85" s="234"/>
      <c r="E85" s="78"/>
      <c r="F85" s="78"/>
      <c r="G85" s="70"/>
    </row>
    <row r="86" spans="1:7">
      <c r="A86" s="232" t="s">
        <v>338</v>
      </c>
      <c r="B86" s="232"/>
      <c r="C86" s="78"/>
      <c r="D86" s="70"/>
      <c r="E86" s="70"/>
      <c r="F86" s="70"/>
      <c r="G86" s="70"/>
    </row>
    <row r="87" spans="1:7" ht="25.5">
      <c r="A87" s="234"/>
      <c r="B87" s="234"/>
      <c r="C87" s="78"/>
      <c r="D87" s="235" t="s">
        <v>307</v>
      </c>
      <c r="E87" s="78"/>
      <c r="F87" s="78">
        <v>1</v>
      </c>
      <c r="G87" s="70" t="s">
        <v>347</v>
      </c>
    </row>
    <row r="88" spans="1:7">
      <c r="A88" s="234"/>
      <c r="B88" s="234"/>
      <c r="C88" s="78"/>
      <c r="D88" s="235" t="s">
        <v>340</v>
      </c>
      <c r="E88" s="78">
        <v>1</v>
      </c>
      <c r="F88" s="78"/>
      <c r="G88" s="70"/>
    </row>
    <row r="89" spans="1:7">
      <c r="A89" s="70"/>
      <c r="B89" s="70"/>
      <c r="C89" s="78"/>
      <c r="D89" s="235" t="s">
        <v>341</v>
      </c>
      <c r="E89" s="78">
        <v>1</v>
      </c>
      <c r="F89" s="78"/>
      <c r="G89" s="70"/>
    </row>
    <row r="90" spans="1:7">
      <c r="A90" s="70"/>
      <c r="B90" s="70"/>
      <c r="C90" s="78"/>
      <c r="D90" s="235" t="s">
        <v>368</v>
      </c>
      <c r="E90" s="78">
        <v>1</v>
      </c>
      <c r="F90" s="78"/>
      <c r="G90" s="70"/>
    </row>
    <row r="91" spans="1:7">
      <c r="A91" s="70"/>
      <c r="B91" s="70"/>
      <c r="C91" s="78"/>
      <c r="D91" s="70" t="s">
        <v>301</v>
      </c>
      <c r="E91" s="78"/>
      <c r="F91" s="78">
        <v>1</v>
      </c>
      <c r="G91" s="70"/>
    </row>
    <row r="92" spans="1:7" ht="25.5" customHeight="1">
      <c r="A92" s="106" t="s">
        <v>342</v>
      </c>
      <c r="B92" s="106"/>
      <c r="C92" s="70"/>
      <c r="E92" s="70"/>
      <c r="F92" s="70"/>
      <c r="G92" s="70"/>
    </row>
    <row r="93" spans="1:7">
      <c r="A93" s="70" t="s">
        <v>322</v>
      </c>
      <c r="B93" s="70"/>
      <c r="C93" s="78">
        <v>1</v>
      </c>
      <c r="D93" s="234" t="s">
        <v>325</v>
      </c>
      <c r="E93" s="78">
        <v>1</v>
      </c>
      <c r="F93" s="78"/>
      <c r="G93" s="70" t="s">
        <v>305</v>
      </c>
    </row>
    <row r="94" spans="1:7">
      <c r="A94" s="70" t="s">
        <v>343</v>
      </c>
      <c r="B94" s="70"/>
      <c r="C94" s="78">
        <v>1</v>
      </c>
      <c r="D94" s="225" t="s">
        <v>346</v>
      </c>
      <c r="E94" s="78">
        <v>1</v>
      </c>
      <c r="F94" s="78"/>
      <c r="G94" s="70"/>
    </row>
    <row r="95" spans="1:7">
      <c r="A95" s="70" t="s">
        <v>344</v>
      </c>
      <c r="B95" s="70"/>
      <c r="C95" s="78"/>
      <c r="D95" s="234" t="s">
        <v>449</v>
      </c>
      <c r="E95" s="78">
        <v>1</v>
      </c>
      <c r="F95" s="78"/>
      <c r="G95" s="70"/>
    </row>
    <row r="96" spans="1:7">
      <c r="A96" s="70" t="s">
        <v>296</v>
      </c>
      <c r="B96" s="70"/>
      <c r="C96" s="78">
        <v>1</v>
      </c>
      <c r="E96" s="78"/>
      <c r="G96" s="70"/>
    </row>
    <row r="97" spans="1:7">
      <c r="C97" s="78">
        <v>1</v>
      </c>
      <c r="D97" s="70"/>
      <c r="E97" s="78"/>
      <c r="F97" s="78"/>
      <c r="G97" s="70"/>
    </row>
    <row r="98" spans="1:7">
      <c r="A98" s="107" t="s">
        <v>405</v>
      </c>
      <c r="B98" s="107"/>
      <c r="C98" s="107">
        <f>SUM(C73:C97)</f>
        <v>17</v>
      </c>
      <c r="D98" s="107"/>
      <c r="E98" s="107">
        <f>SUM(E73:E97)</f>
        <v>6</v>
      </c>
      <c r="F98" s="107">
        <f>SUM(F73:F97)</f>
        <v>2</v>
      </c>
      <c r="G98" s="107"/>
    </row>
    <row r="108" spans="1:7" ht="15" customHeight="1">
      <c r="A108" s="231" t="s">
        <v>348</v>
      </c>
      <c r="B108" s="231"/>
      <c r="C108" s="64"/>
    </row>
    <row r="109" spans="1:7" ht="25.5">
      <c r="A109" s="70" t="s">
        <v>79</v>
      </c>
      <c r="B109" s="70"/>
      <c r="C109" s="70" t="s">
        <v>128</v>
      </c>
      <c r="D109" s="70" t="s">
        <v>129</v>
      </c>
      <c r="E109" s="70" t="s">
        <v>186</v>
      </c>
      <c r="F109" s="70" t="s">
        <v>187</v>
      </c>
      <c r="G109" s="65" t="s">
        <v>302</v>
      </c>
    </row>
    <row r="110" spans="1:7">
      <c r="A110" s="106" t="s">
        <v>349</v>
      </c>
      <c r="B110" s="106"/>
      <c r="C110" s="106"/>
      <c r="D110" s="106"/>
      <c r="E110" s="106"/>
      <c r="F110" s="106"/>
      <c r="G110" s="106"/>
    </row>
    <row r="111" spans="1:7">
      <c r="A111" s="234" t="s">
        <v>350</v>
      </c>
      <c r="B111" s="234"/>
      <c r="C111" s="78">
        <v>1</v>
      </c>
      <c r="D111" s="234" t="s">
        <v>372</v>
      </c>
      <c r="E111" s="78">
        <v>1</v>
      </c>
      <c r="F111" s="78"/>
      <c r="G111" s="70"/>
    </row>
    <row r="112" spans="1:7">
      <c r="A112" s="235" t="s">
        <v>336</v>
      </c>
      <c r="B112" s="235"/>
      <c r="C112" s="78">
        <v>1</v>
      </c>
      <c r="D112" s="234" t="s">
        <v>356</v>
      </c>
      <c r="E112" s="78">
        <v>1</v>
      </c>
      <c r="F112" s="78"/>
      <c r="G112" s="70"/>
    </row>
    <row r="113" spans="1:7">
      <c r="A113" s="235" t="s">
        <v>333</v>
      </c>
      <c r="B113" s="235"/>
      <c r="C113" s="78">
        <v>1</v>
      </c>
      <c r="D113" s="234" t="s">
        <v>357</v>
      </c>
      <c r="E113" s="78">
        <v>1</v>
      </c>
      <c r="F113" s="78"/>
      <c r="G113" s="70"/>
    </row>
    <row r="114" spans="1:7">
      <c r="A114" s="234" t="s">
        <v>351</v>
      </c>
      <c r="B114" s="234"/>
      <c r="C114" s="78">
        <v>1</v>
      </c>
      <c r="D114" s="234" t="s">
        <v>358</v>
      </c>
      <c r="E114" s="78">
        <v>1</v>
      </c>
      <c r="F114" s="78"/>
      <c r="G114" s="70"/>
    </row>
    <row r="115" spans="1:7">
      <c r="A115" s="234" t="s">
        <v>288</v>
      </c>
      <c r="B115" s="234"/>
      <c r="C115" s="78">
        <v>1</v>
      </c>
      <c r="D115" s="234" t="s">
        <v>359</v>
      </c>
      <c r="E115" s="78">
        <v>1</v>
      </c>
      <c r="F115" s="78"/>
      <c r="G115" s="70"/>
    </row>
    <row r="116" spans="1:7">
      <c r="A116" s="234" t="s">
        <v>290</v>
      </c>
      <c r="B116" s="234"/>
      <c r="C116" s="78">
        <v>1</v>
      </c>
      <c r="D116" s="234" t="s">
        <v>298</v>
      </c>
      <c r="E116" s="78">
        <v>1</v>
      </c>
      <c r="F116" s="78"/>
      <c r="G116" s="70"/>
    </row>
    <row r="117" spans="1:7">
      <c r="A117" s="235" t="s">
        <v>337</v>
      </c>
      <c r="B117" s="235"/>
      <c r="C117" s="78">
        <v>1</v>
      </c>
      <c r="D117" s="234" t="s">
        <v>370</v>
      </c>
      <c r="E117" s="78">
        <v>1</v>
      </c>
      <c r="F117" s="78"/>
      <c r="G117" s="70"/>
    </row>
    <row r="118" spans="1:7">
      <c r="A118" s="234" t="s">
        <v>293</v>
      </c>
      <c r="B118" s="234"/>
      <c r="C118" s="78">
        <v>1</v>
      </c>
      <c r="D118" s="234"/>
      <c r="E118" s="78"/>
      <c r="F118" s="78"/>
      <c r="G118" s="70"/>
    </row>
    <row r="119" spans="1:7">
      <c r="A119" s="234" t="s">
        <v>352</v>
      </c>
      <c r="B119" s="234"/>
      <c r="C119" s="78">
        <v>1</v>
      </c>
      <c r="D119" s="70"/>
      <c r="E119" s="78"/>
      <c r="F119" s="78"/>
      <c r="G119" s="70"/>
    </row>
    <row r="120" spans="1:7">
      <c r="A120" s="225" t="s">
        <v>345</v>
      </c>
      <c r="B120" s="225"/>
      <c r="C120" s="78">
        <v>1</v>
      </c>
      <c r="D120" s="234"/>
      <c r="E120" s="78"/>
      <c r="F120" s="78"/>
      <c r="G120" s="70"/>
    </row>
    <row r="121" spans="1:7">
      <c r="A121" s="232" t="s">
        <v>353</v>
      </c>
      <c r="B121" s="232"/>
      <c r="C121" s="78"/>
      <c r="D121" s="234"/>
      <c r="E121" s="78"/>
      <c r="F121" s="78"/>
      <c r="G121" s="70"/>
    </row>
    <row r="122" spans="1:7" ht="24">
      <c r="A122" s="235" t="s">
        <v>354</v>
      </c>
      <c r="B122" s="235"/>
      <c r="C122" s="78">
        <v>1</v>
      </c>
      <c r="D122" s="114" t="s">
        <v>371</v>
      </c>
      <c r="E122" s="78"/>
      <c r="F122" s="78">
        <v>1</v>
      </c>
      <c r="G122" s="70"/>
    </row>
    <row r="123" spans="1:7">
      <c r="A123" s="225" t="s">
        <v>345</v>
      </c>
      <c r="B123" s="225"/>
      <c r="C123" s="78">
        <v>1</v>
      </c>
      <c r="D123" s="234" t="s">
        <v>308</v>
      </c>
      <c r="E123" s="78">
        <v>1</v>
      </c>
      <c r="F123" s="78"/>
      <c r="G123" s="70"/>
    </row>
    <row r="124" spans="1:7">
      <c r="A124" s="70"/>
      <c r="B124" s="70"/>
      <c r="C124" s="70"/>
      <c r="D124" s="234" t="s">
        <v>360</v>
      </c>
      <c r="E124" s="78">
        <v>1</v>
      </c>
      <c r="F124" s="78"/>
      <c r="G124" s="70"/>
    </row>
    <row r="125" spans="1:7">
      <c r="A125" s="70"/>
      <c r="B125" s="70"/>
      <c r="C125" s="78"/>
      <c r="D125" s="234" t="s">
        <v>361</v>
      </c>
      <c r="E125" s="78">
        <v>1</v>
      </c>
      <c r="F125" s="70"/>
      <c r="G125" s="70"/>
    </row>
    <row r="126" spans="1:7">
      <c r="A126" s="70"/>
      <c r="B126" s="70"/>
      <c r="C126" s="70"/>
      <c r="D126" s="234" t="s">
        <v>362</v>
      </c>
      <c r="E126" s="78"/>
      <c r="F126" s="78">
        <v>1</v>
      </c>
      <c r="G126" s="70"/>
    </row>
    <row r="127" spans="1:7">
      <c r="A127" s="234"/>
      <c r="B127" s="234"/>
      <c r="C127" s="78"/>
      <c r="D127" s="234" t="s">
        <v>363</v>
      </c>
      <c r="E127" s="78">
        <v>1</v>
      </c>
      <c r="F127" s="78"/>
      <c r="G127" s="70"/>
    </row>
    <row r="128" spans="1:7">
      <c r="A128" s="70"/>
      <c r="B128" s="70"/>
      <c r="C128" s="78"/>
      <c r="D128" s="234" t="s">
        <v>364</v>
      </c>
      <c r="E128" s="78">
        <v>1</v>
      </c>
      <c r="F128" s="78"/>
      <c r="G128" s="70"/>
    </row>
    <row r="129" spans="1:7">
      <c r="A129" s="70"/>
      <c r="B129" s="70"/>
      <c r="C129" s="78"/>
      <c r="D129" s="234" t="s">
        <v>365</v>
      </c>
      <c r="E129" s="78"/>
      <c r="F129" s="78">
        <v>1</v>
      </c>
      <c r="G129" s="70"/>
    </row>
    <row r="130" spans="1:7">
      <c r="A130" s="70"/>
      <c r="B130" s="70"/>
      <c r="C130" s="78"/>
      <c r="D130" s="234" t="s">
        <v>366</v>
      </c>
      <c r="E130" s="70"/>
      <c r="F130" s="78">
        <v>1</v>
      </c>
      <c r="G130" s="70"/>
    </row>
    <row r="131" spans="1:7">
      <c r="A131" s="70"/>
      <c r="B131" s="70"/>
      <c r="C131" s="78"/>
      <c r="D131" s="234" t="s">
        <v>341</v>
      </c>
      <c r="E131" s="78">
        <v>1</v>
      </c>
      <c r="F131" s="78"/>
      <c r="G131" s="70"/>
    </row>
    <row r="132" spans="1:7" ht="15.75" customHeight="1">
      <c r="A132" s="70"/>
      <c r="B132" s="70"/>
      <c r="C132" s="70"/>
      <c r="D132" s="234" t="s">
        <v>367</v>
      </c>
      <c r="E132" s="78">
        <v>1</v>
      </c>
      <c r="F132" s="70"/>
      <c r="G132" s="70"/>
    </row>
    <row r="133" spans="1:7">
      <c r="A133" s="106" t="s">
        <v>355</v>
      </c>
      <c r="B133" s="81"/>
      <c r="F133" s="78"/>
      <c r="G133" s="70" t="s">
        <v>305</v>
      </c>
    </row>
    <row r="134" spans="1:7">
      <c r="A134" s="70" t="s">
        <v>322</v>
      </c>
      <c r="B134" s="70"/>
      <c r="C134" s="78">
        <v>1</v>
      </c>
      <c r="D134" s="70" t="s">
        <v>369</v>
      </c>
      <c r="E134" s="78">
        <v>1</v>
      </c>
      <c r="F134" s="78"/>
      <c r="G134" s="70"/>
    </row>
    <row r="135" spans="1:7">
      <c r="A135" s="70" t="s">
        <v>296</v>
      </c>
      <c r="B135" s="70"/>
      <c r="C135" s="78">
        <v>1</v>
      </c>
      <c r="D135" s="234" t="s">
        <v>325</v>
      </c>
      <c r="E135" s="78">
        <v>1</v>
      </c>
      <c r="F135" s="78"/>
      <c r="G135" s="70"/>
    </row>
    <row r="136" spans="1:7">
      <c r="A136" s="225"/>
      <c r="B136" s="225"/>
      <c r="C136" s="78"/>
      <c r="D136" s="234" t="s">
        <v>449</v>
      </c>
      <c r="E136" s="78">
        <v>1</v>
      </c>
      <c r="G136" s="70"/>
    </row>
    <row r="137" spans="1:7">
      <c r="C137" s="78"/>
      <c r="E137" s="78"/>
      <c r="F137" s="78"/>
      <c r="G137" s="70"/>
    </row>
    <row r="138" spans="1:7">
      <c r="A138" s="107" t="s">
        <v>404</v>
      </c>
      <c r="B138" s="107"/>
      <c r="C138" s="107">
        <f>SUM(C111:C137)</f>
        <v>14</v>
      </c>
      <c r="D138" s="107"/>
      <c r="E138" s="107">
        <f>SUM(E111:E137)</f>
        <v>17</v>
      </c>
      <c r="F138" s="107">
        <f>SUM(F111:F137)</f>
        <v>4</v>
      </c>
      <c r="G138" s="107"/>
    </row>
  </sheetData>
  <pageMargins left="0.35433070866141736" right="0.35433070866141736" top="0.59" bottom="0.52" header="0.27559055118110237" footer="0.19"/>
  <pageSetup paperSize="9" orientation="landscape" r:id="rId1"/>
  <headerFooter>
    <oddFooter>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Riepilogo</vt:lpstr>
      <vt:lpstr>Servizi Centrali</vt:lpstr>
      <vt:lpstr>Dip Serv. Centr</vt:lpstr>
      <vt:lpstr>Altre Art Az</vt:lpstr>
      <vt:lpstr>Segreterie</vt:lpstr>
      <vt:lpstr>DSM</vt:lpstr>
      <vt:lpstr>Dip prev</vt:lpstr>
      <vt:lpstr>Distr Sanit</vt:lpstr>
      <vt:lpstr>Ospedali Validi</vt:lpstr>
      <vt:lpstr>Popolazione</vt:lpstr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2013-05-29T12:44:15Z</cp:lastPrinted>
  <dcterms:created xsi:type="dcterms:W3CDTF">2006-09-25T09:17:32Z</dcterms:created>
  <dcterms:modified xsi:type="dcterms:W3CDTF">2013-06-26T16:03:02Z</dcterms:modified>
</cp:coreProperties>
</file>